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封面" sheetId="13" r:id="rId1"/>
    <sheet name="目录" sheetId="14" r:id="rId2"/>
    <sheet name="本级公共平衡（县本级）" sheetId="9" r:id="rId3"/>
    <sheet name="基金预算" sheetId="7" r:id="rId4"/>
    <sheet name="国资预算" sheetId="12" r:id="rId5"/>
  </sheets>
  <definedNames>
    <definedName name="fa">#REF!</definedName>
    <definedName name="地区名称">#REF!</definedName>
    <definedName name="_xlnm.Print_Area" localSheetId="2">'本级公共平衡（县本级）'!$A$1:$K$42</definedName>
    <definedName name="_xlnm.Print_Area" localSheetId="0">封面!$A$1:$I$43</definedName>
    <definedName name="fa" localSheetId="0">#REF!</definedName>
    <definedName name="地区名称" localSheetId="0">#REF!</definedName>
    <definedName name="fa" localSheetId="1">#REF!</definedName>
    <definedName name="地区名称" localSheetId="1">#REF!</definedName>
    <definedName name="_xlnm.Print_Area" localSheetId="1">目录!$A$1:$L$27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本级收增加4700万元，上解支出调减1000万元，全部调整安排到城乡社区科目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4600万按照计提安排用于农业农村</t>
        </r>
      </text>
    </comment>
  </commentList>
</comments>
</file>

<file path=xl/sharedStrings.xml><?xml version="1.0" encoding="utf-8"?>
<sst xmlns="http://schemas.openxmlformats.org/spreadsheetml/2006/main" count="155">
  <si>
    <t xml:space="preserve">2021年县级预算调整方案
</t>
  </si>
  <si>
    <t>二零二一年十二月</t>
  </si>
  <si>
    <t>目   录</t>
  </si>
  <si>
    <t xml:space="preserve"> </t>
  </si>
  <si>
    <t>表1：</t>
  </si>
  <si>
    <t>2021年县级一般公共预算收支调整预算表……………………………………………………………</t>
  </si>
  <si>
    <t>（1）</t>
  </si>
  <si>
    <t>表2：</t>
  </si>
  <si>
    <t>2021年县级政府性基金预算收支调整预算表…………………………………………………………</t>
  </si>
  <si>
    <t>（2）</t>
  </si>
  <si>
    <t>表3：</t>
  </si>
  <si>
    <t>2021年县级国有资本经营预算收支调整预算表………………………………………………………</t>
  </si>
  <si>
    <t>（3）</t>
  </si>
  <si>
    <t>附件1</t>
  </si>
  <si>
    <t>2021年县级一般公共预算收支调整预算表</t>
  </si>
  <si>
    <t>编制单位：秀山自治县财政局</t>
  </si>
  <si>
    <t>单位：万元</t>
  </si>
  <si>
    <t>收      入</t>
  </si>
  <si>
    <t>预算数</t>
  </si>
  <si>
    <t>调整预算数</t>
  </si>
  <si>
    <t>增减情况</t>
  </si>
  <si>
    <t>支      出</t>
  </si>
  <si>
    <t>备注</t>
  </si>
  <si>
    <t>金额</t>
  </si>
  <si>
    <t>增减比%</t>
  </si>
  <si>
    <t>总  计</t>
  </si>
  <si>
    <t>本级收入合计</t>
  </si>
  <si>
    <t>一、本级支出合计</t>
  </si>
  <si>
    <t xml:space="preserve">  一、税收收入</t>
  </si>
  <si>
    <t>一般公共服务支出</t>
  </si>
  <si>
    <t xml:space="preserve">    增值税</t>
  </si>
  <si>
    <t>国防支出</t>
  </si>
  <si>
    <t xml:space="preserve">    营业税</t>
  </si>
  <si>
    <t>公共安全支出</t>
  </si>
  <si>
    <t xml:space="preserve">    企业所得税</t>
  </si>
  <si>
    <t>教育支出</t>
  </si>
  <si>
    <t xml:space="preserve">    个人所得税</t>
  </si>
  <si>
    <t>科学技术支出</t>
  </si>
  <si>
    <t xml:space="preserve">    资源税</t>
  </si>
  <si>
    <t>文化体育与传媒支出</t>
  </si>
  <si>
    <t xml:space="preserve">    城市维护建设税</t>
  </si>
  <si>
    <t>社会保障和就业支出</t>
  </si>
  <si>
    <t xml:space="preserve">    房产税</t>
  </si>
  <si>
    <t>卫生健康支出</t>
  </si>
  <si>
    <t xml:space="preserve">    印花税</t>
  </si>
  <si>
    <t>节能环保支出</t>
  </si>
  <si>
    <t xml:space="preserve">    城镇土地使用税</t>
  </si>
  <si>
    <t>城乡社区支出</t>
  </si>
  <si>
    <t xml:space="preserve">    土地增值税</t>
  </si>
  <si>
    <t>农林水支出</t>
  </si>
  <si>
    <t xml:space="preserve">    耕地占用税</t>
  </si>
  <si>
    <t>交通运输支出</t>
  </si>
  <si>
    <t xml:space="preserve">    契税</t>
  </si>
  <si>
    <t>资源勘探信息等支出</t>
  </si>
  <si>
    <t xml:space="preserve">    环境保护税</t>
  </si>
  <si>
    <t>商业服务业等支出</t>
  </si>
  <si>
    <t xml:space="preserve">  二、非税收入</t>
  </si>
  <si>
    <t>金融支出</t>
  </si>
  <si>
    <t xml:space="preserve">    专项收入</t>
  </si>
  <si>
    <t>国土海洋气象等支出</t>
  </si>
  <si>
    <t xml:space="preserve">    行政事业性收费收入</t>
  </si>
  <si>
    <t>住房保障支出</t>
  </si>
  <si>
    <t xml:space="preserve">    罚没收入</t>
  </si>
  <si>
    <t>粮油物资储备支出</t>
  </si>
  <si>
    <t xml:space="preserve">    国有资源（资产）有偿使用收入</t>
  </si>
  <si>
    <t>灾害防治及应急管理支出</t>
  </si>
  <si>
    <t>政府住房基金收入</t>
  </si>
  <si>
    <t>预备费</t>
  </si>
  <si>
    <t>其他收入</t>
  </si>
  <si>
    <t>债务付息支出</t>
  </si>
  <si>
    <t>转移性收入合计</t>
  </si>
  <si>
    <t>其他支出</t>
  </si>
  <si>
    <t xml:space="preserve">  一、上级补助收入</t>
  </si>
  <si>
    <t>（一）返还性收入</t>
  </si>
  <si>
    <t>（二）一般性转移支付</t>
  </si>
  <si>
    <t>二、转移性支出合计</t>
  </si>
  <si>
    <t>（三）专项转移支付</t>
  </si>
  <si>
    <t>（一）上解市级支出</t>
  </si>
  <si>
    <t xml:space="preserve">  二、调入预算稳定调节基金</t>
  </si>
  <si>
    <t>（二）补助乡镇支出</t>
  </si>
  <si>
    <t xml:space="preserve">  三、地方政府债务收入</t>
  </si>
  <si>
    <t>（一）地方政府债券收入（新增）</t>
  </si>
  <si>
    <t>三、债务还本支出</t>
  </si>
  <si>
    <t>（二）地方政府债券收入（置换）</t>
  </si>
  <si>
    <t xml:space="preserve">  四、调入资金</t>
  </si>
  <si>
    <t xml:space="preserve">  从政府性基金调入</t>
  </si>
  <si>
    <t xml:space="preserve">  从国有资本经营预算调入</t>
  </si>
  <si>
    <t xml:space="preserve">  五、上年结转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</si>
  <si>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</si>
  <si>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附件2</t>
  </si>
  <si>
    <t>2021年县级政府性基金预算收支调整预算表</t>
  </si>
  <si>
    <r>
      <rPr>
        <b/>
        <sz val="12"/>
        <rFont val="方正仿宋_GBK"/>
        <charset val="134"/>
      </rPr>
      <t>收</t>
    </r>
    <r>
      <rPr>
        <b/>
        <sz val="12"/>
        <rFont val="方正仿宋_GBK"/>
        <charset val="0"/>
      </rPr>
      <t xml:space="preserve">        </t>
    </r>
    <r>
      <rPr>
        <b/>
        <sz val="12"/>
        <rFont val="方正仿宋_GBK"/>
        <charset val="134"/>
      </rPr>
      <t>入</t>
    </r>
  </si>
  <si>
    <t>增减金额</t>
  </si>
  <si>
    <t>增减%</t>
  </si>
  <si>
    <r>
      <rPr>
        <b/>
        <sz val="12"/>
        <rFont val="方正仿宋_GBK"/>
        <charset val="134"/>
      </rPr>
      <t>支</t>
    </r>
    <r>
      <rPr>
        <b/>
        <sz val="12"/>
        <rFont val="方正仿宋_GBK"/>
        <charset val="0"/>
      </rPr>
      <t xml:space="preserve">        </t>
    </r>
    <r>
      <rPr>
        <b/>
        <sz val="12"/>
        <rFont val="方正仿宋_GBK"/>
        <charset val="134"/>
      </rPr>
      <t>出</t>
    </r>
  </si>
  <si>
    <r>
      <rPr>
        <b/>
        <sz val="12"/>
        <rFont val="方正仿宋_GBK"/>
        <charset val="134"/>
      </rPr>
      <t>备</t>
    </r>
    <r>
      <rPr>
        <b/>
        <sz val="12"/>
        <rFont val="方正仿宋_GBK"/>
        <charset val="0"/>
      </rPr>
      <t xml:space="preserve"> </t>
    </r>
    <r>
      <rPr>
        <b/>
        <sz val="12"/>
        <rFont val="方正仿宋_GBK"/>
        <charset val="134"/>
      </rPr>
      <t>注</t>
    </r>
  </si>
  <si>
    <t>总计</t>
  </si>
  <si>
    <t>本级支出合计</t>
  </si>
  <si>
    <t xml:space="preserve">   一、土地出让收入</t>
  </si>
  <si>
    <t xml:space="preserve">  文化体育与传媒支出</t>
  </si>
  <si>
    <t>1、国有土地收益基金收入</t>
  </si>
  <si>
    <t>旅游发展基金支出</t>
  </si>
  <si>
    <t>2、农业土地开发资金收入</t>
  </si>
  <si>
    <t xml:space="preserve">  社会保障和就业支出</t>
  </si>
  <si>
    <t>3、国有土地使用权出让收入</t>
  </si>
  <si>
    <t>大中型水库移民后期扶持基金支出</t>
  </si>
  <si>
    <t xml:space="preserve">   二、城市基础设施配套费收入</t>
  </si>
  <si>
    <t>小型水库移民扶助基金安排的支出</t>
  </si>
  <si>
    <t xml:space="preserve">   三、污水处理费收入</t>
  </si>
  <si>
    <t xml:space="preserve">   城乡社区支出</t>
  </si>
  <si>
    <t>1、国有土地使用权出让收入安排的支出</t>
  </si>
  <si>
    <t>征地和拆迁补偿支出</t>
  </si>
  <si>
    <t>农村基础设施建设支出</t>
  </si>
  <si>
    <t>其他国有土地使用权出让收入安排的支出</t>
  </si>
  <si>
    <t>2、国有土地收益基金支出</t>
  </si>
  <si>
    <t>3、农业土地开发资金支出</t>
  </si>
  <si>
    <t>4、城市基础设施配套费安排的支出</t>
  </si>
  <si>
    <t>城市公共设施</t>
  </si>
  <si>
    <t>城市环境卫生</t>
  </si>
  <si>
    <t>城市防洪</t>
  </si>
  <si>
    <t>其他城市基础设施配套费安排的支出</t>
  </si>
  <si>
    <t>5、污水处理费安排的支出</t>
  </si>
  <si>
    <t>污水处理设施建设和运营</t>
  </si>
  <si>
    <t xml:space="preserve">  农林水支出</t>
  </si>
  <si>
    <t>大中型水库库区基金安排的支出</t>
  </si>
  <si>
    <t>三峡水库库区基金支出</t>
  </si>
  <si>
    <t xml:space="preserve">   一、上级补助收入</t>
  </si>
  <si>
    <t xml:space="preserve">  其他支出</t>
  </si>
  <si>
    <t>其他地方自行试点项目收益专项债券收入安排的支出</t>
  </si>
  <si>
    <t>彩票发行销售机构业务费安排的支出</t>
  </si>
  <si>
    <t xml:space="preserve">   二、上年结转</t>
  </si>
  <si>
    <t>彩票公益金安排的支出</t>
  </si>
  <si>
    <t xml:space="preserve">  本级结转</t>
  </si>
  <si>
    <t xml:space="preserve">  债务付息等支出</t>
  </si>
  <si>
    <t xml:space="preserve">  上级专款结转</t>
  </si>
  <si>
    <t>转移性支出合计</t>
  </si>
  <si>
    <t xml:space="preserve">  一、上解支出</t>
  </si>
  <si>
    <t xml:space="preserve">   三、债务(转贷)收入</t>
  </si>
  <si>
    <t xml:space="preserve">  二、债务还本</t>
  </si>
  <si>
    <t xml:space="preserve">   （一）地方政府债券收入（新增）</t>
  </si>
  <si>
    <t xml:space="preserve">  三、调出资金</t>
  </si>
  <si>
    <t xml:space="preserve">   （二）地方政府债券收入（置换）</t>
  </si>
  <si>
    <t>附件3</t>
  </si>
  <si>
    <t>2021年县级国有资本经营预算收支调整预算表</t>
  </si>
  <si>
    <t>收        入</t>
  </si>
  <si>
    <t>支        出</t>
  </si>
  <si>
    <t>一、本级收入</t>
  </si>
  <si>
    <t>（一）利润收入</t>
  </si>
  <si>
    <t>（一）其他国有资本经营预算支出</t>
  </si>
  <si>
    <t xml:space="preserve">  其他国有资本经营预算支出  </t>
  </si>
  <si>
    <t xml:space="preserve"> (二) 产权转让收入</t>
  </si>
  <si>
    <t>二、上年结余</t>
  </si>
  <si>
    <t>二、调出资金</t>
  </si>
  <si>
    <t>收入合计</t>
  </si>
  <si>
    <t>支出合计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</si>
</sst>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[$-F800]dddd\,\ mmmm\ dd\,\ yyyy"/>
    <numFmt numFmtId="177" formatCode="0_);[Red]\(0\)"/>
    <numFmt numFmtId="41" formatCode="_ * #,##0_ ;_ * \-#,##0_ ;_ * &quot;-&quot;_ ;_ @_ "/>
    <numFmt numFmtId="178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_);[Red]\(#,##0\)"/>
    <numFmt numFmtId="180" formatCode="yyyy&quot;年&quot;m&quot;月&quot;d&quot;日&quot;;@"/>
    <numFmt numFmtId="181" formatCode="#,##0.00_ "/>
    <numFmt numFmtId="182" formatCode="________@"/>
    <numFmt numFmtId="183" formatCode="0_ "/>
    <numFmt numFmtId="184" formatCode="#,##0.0_ "/>
    <numFmt numFmtId="185" formatCode="0.0_ "/>
  </numFmts>
  <fonts count="61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4"/>
      <color theme="1"/>
      <name val="方正黑体_GBK"/>
      <charset val="134"/>
    </font>
    <font>
      <sz val="20"/>
      <color theme="1"/>
      <name val="方正黑体_GBK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b/>
      <sz val="11"/>
      <name val="宋体"/>
      <charset val="134"/>
      <scheme val="minor"/>
    </font>
    <font>
      <sz val="12"/>
      <color theme="1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b/>
      <sz val="12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方正楷体_GBK"/>
      <charset val="134"/>
    </font>
    <font>
      <b/>
      <sz val="14"/>
      <name val="方正仿宋_GBK"/>
      <charset val="134"/>
    </font>
    <font>
      <b/>
      <sz val="14"/>
      <name val="Times New Roman"/>
      <charset val="0"/>
    </font>
    <font>
      <sz val="12"/>
      <name val="Times New Roman"/>
      <charset val="134"/>
    </font>
    <font>
      <sz val="14"/>
      <name val="Times New Roman"/>
      <charset val="0"/>
    </font>
    <font>
      <b/>
      <sz val="12"/>
      <name val="Times New Roman"/>
      <charset val="134"/>
    </font>
    <font>
      <sz val="12"/>
      <name val="方正仿宋_GBK"/>
      <charset val="0"/>
    </font>
    <font>
      <sz val="11"/>
      <color theme="1"/>
      <name val="方正仿宋_GBK"/>
      <charset val="134"/>
    </font>
    <font>
      <sz val="12"/>
      <name val="宋体"/>
      <charset val="134"/>
    </font>
    <font>
      <sz val="14"/>
      <name val="方正黑体_GBK"/>
      <charset val="134"/>
    </font>
    <font>
      <b/>
      <sz val="11"/>
      <name val="方正仿宋_GBK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rgb="FF000000"/>
      <name val="宋体"/>
      <charset val="134"/>
    </font>
    <font>
      <sz val="26"/>
      <color rgb="FF000000"/>
      <name val="华文中宋"/>
      <charset val="134"/>
    </font>
    <font>
      <sz val="16"/>
      <color rgb="FF000000"/>
      <name val="华文仿宋"/>
      <charset val="134"/>
    </font>
    <font>
      <sz val="36"/>
      <color theme="1"/>
      <name val="方正小标宋_GBK"/>
      <charset val="134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rgb="FF000000"/>
      <name val="方正黑体_GBK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23" fillId="0" borderId="0"/>
    <xf numFmtId="42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8" fillId="0" borderId="0"/>
    <xf numFmtId="0" fontId="42" fillId="0" borderId="5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6" fillId="10" borderId="10" applyNumberFormat="0" applyAlignment="0" applyProtection="0">
      <alignment vertical="center"/>
    </xf>
    <xf numFmtId="0" fontId="47" fillId="10" borderId="7" applyNumberFormat="0" applyAlignment="0" applyProtection="0">
      <alignment vertical="center"/>
    </xf>
    <xf numFmtId="0" fontId="53" fillId="19" borderId="9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3" fillId="0" borderId="0"/>
    <xf numFmtId="0" fontId="41" fillId="1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40" applyFill="1" applyBorder="1" applyAlignment="1"/>
    <xf numFmtId="0" fontId="1" fillId="0" borderId="0" xfId="40" applyFont="1" applyFill="1" applyBorder="1" applyAlignment="1"/>
    <xf numFmtId="177" fontId="0" fillId="0" borderId="0" xfId="40" applyNumberFormat="1" applyFill="1" applyBorder="1" applyAlignment="1">
      <alignment horizontal="center" vertical="center"/>
    </xf>
    <xf numFmtId="179" fontId="0" fillId="0" borderId="0" xfId="40" applyNumberFormat="1" applyFill="1" applyBorder="1" applyAlignment="1"/>
    <xf numFmtId="177" fontId="0" fillId="0" borderId="0" xfId="40" applyNumberForma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40" applyFont="1" applyFill="1" applyBorder="1" applyAlignment="1"/>
    <xf numFmtId="0" fontId="3" fillId="0" borderId="0" xfId="40" applyFont="1" applyFill="1" applyAlignment="1">
      <alignment horizontal="center" vertical="center"/>
    </xf>
    <xf numFmtId="0" fontId="1" fillId="0" borderId="0" xfId="40" applyFont="1" applyFill="1" applyBorder="1" applyAlignment="1">
      <alignment vertical="center"/>
    </xf>
    <xf numFmtId="0" fontId="1" fillId="0" borderId="0" xfId="40" applyFont="1" applyFill="1" applyBorder="1" applyAlignment="1"/>
    <xf numFmtId="176" fontId="4" fillId="0" borderId="1" xfId="40" applyNumberFormat="1" applyFont="1" applyFill="1" applyBorder="1" applyAlignment="1">
      <alignment vertical="center"/>
    </xf>
    <xf numFmtId="180" fontId="4" fillId="0" borderId="1" xfId="40" applyNumberFormat="1" applyFont="1" applyFill="1" applyBorder="1" applyAlignment="1">
      <alignment horizontal="left" vertical="center"/>
    </xf>
    <xf numFmtId="0" fontId="1" fillId="0" borderId="0" xfId="40" applyFont="1" applyFill="1" applyBorder="1" applyAlignment="1">
      <alignment horizontal="left"/>
    </xf>
    <xf numFmtId="0" fontId="5" fillId="0" borderId="2" xfId="47" applyFont="1" applyFill="1" applyBorder="1" applyAlignment="1">
      <alignment horizontal="center" vertical="center"/>
    </xf>
    <xf numFmtId="177" fontId="5" fillId="0" borderId="2" xfId="47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40" applyFont="1" applyFill="1" applyBorder="1" applyAlignment="1">
      <alignment horizontal="left" vertical="center"/>
    </xf>
    <xf numFmtId="179" fontId="6" fillId="0" borderId="2" xfId="40" applyNumberFormat="1" applyFont="1" applyFill="1" applyBorder="1" applyAlignment="1">
      <alignment vertical="center"/>
    </xf>
    <xf numFmtId="178" fontId="6" fillId="0" borderId="2" xfId="40" applyNumberFormat="1" applyFont="1" applyFill="1" applyBorder="1" applyAlignment="1">
      <alignment vertical="center"/>
    </xf>
    <xf numFmtId="179" fontId="5" fillId="0" borderId="2" xfId="40" applyNumberFormat="1" applyFont="1" applyFill="1" applyBorder="1" applyAlignment="1">
      <alignment vertical="center"/>
    </xf>
    <xf numFmtId="178" fontId="6" fillId="0" borderId="2" xfId="47" applyNumberFormat="1" applyFont="1" applyFill="1" applyBorder="1" applyAlignment="1">
      <alignment vertical="center"/>
    </xf>
    <xf numFmtId="0" fontId="7" fillId="0" borderId="2" xfId="40" applyFont="1" applyFill="1" applyBorder="1" applyAlignment="1">
      <alignment vertical="center"/>
    </xf>
    <xf numFmtId="179" fontId="8" fillId="0" borderId="2" xfId="19" applyNumberFormat="1" applyFont="1" applyBorder="1" applyAlignment="1">
      <alignment vertical="center"/>
    </xf>
    <xf numFmtId="178" fontId="8" fillId="0" borderId="2" xfId="40" applyNumberFormat="1" applyFont="1" applyFill="1" applyBorder="1" applyAlignment="1">
      <alignment vertical="center"/>
    </xf>
    <xf numFmtId="181" fontId="9" fillId="0" borderId="2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0" fontId="7" fillId="0" borderId="2" xfId="40" applyFont="1" applyFill="1" applyBorder="1" applyAlignment="1">
      <alignment horizontal="left" indent="1"/>
    </xf>
    <xf numFmtId="179" fontId="8" fillId="0" borderId="2" xfId="19" applyNumberFormat="1" applyFont="1" applyFill="1" applyBorder="1" applyAlignment="1">
      <alignment vertical="center"/>
    </xf>
    <xf numFmtId="182" fontId="9" fillId="0" borderId="2" xfId="0" applyNumberFormat="1" applyFont="1" applyFill="1" applyBorder="1" applyAlignment="1">
      <alignment vertical="center"/>
    </xf>
    <xf numFmtId="178" fontId="8" fillId="0" borderId="2" xfId="19" applyNumberFormat="1" applyFont="1" applyBorder="1" applyAlignment="1">
      <alignment vertical="center"/>
    </xf>
    <xf numFmtId="178" fontId="6" fillId="0" borderId="2" xfId="19" applyNumberFormat="1" applyFont="1" applyBorder="1" applyAlignment="1">
      <alignment vertical="center"/>
    </xf>
    <xf numFmtId="178" fontId="8" fillId="0" borderId="2" xfId="0" applyNumberFormat="1" applyFont="1" applyFill="1" applyBorder="1" applyAlignment="1"/>
    <xf numFmtId="178" fontId="1" fillId="0" borderId="1" xfId="40" applyNumberFormat="1" applyFont="1" applyFill="1" applyBorder="1" applyAlignment="1">
      <alignment vertical="center"/>
    </xf>
    <xf numFmtId="178" fontId="1" fillId="0" borderId="3" xfId="40" applyNumberFormat="1" applyFont="1" applyFill="1" applyBorder="1" applyAlignment="1">
      <alignment vertical="center"/>
    </xf>
    <xf numFmtId="0" fontId="10" fillId="0" borderId="2" xfId="40" applyFont="1" applyFill="1" applyBorder="1" applyAlignment="1">
      <alignment vertical="center"/>
    </xf>
    <xf numFmtId="179" fontId="11" fillId="0" borderId="2" xfId="40" applyNumberFormat="1" applyFont="1" applyFill="1" applyBorder="1" applyAlignment="1">
      <alignment vertical="center"/>
    </xf>
    <xf numFmtId="179" fontId="0" fillId="0" borderId="2" xfId="40" applyNumberFormat="1" applyFont="1" applyFill="1" applyBorder="1" applyAlignment="1">
      <alignment vertical="center"/>
    </xf>
    <xf numFmtId="179" fontId="7" fillId="0" borderId="2" xfId="40" applyNumberFormat="1" applyFont="1" applyFill="1" applyBorder="1" applyAlignment="1"/>
    <xf numFmtId="178" fontId="0" fillId="0" borderId="2" xfId="40" applyNumberFormat="1" applyFont="1" applyFill="1" applyBorder="1" applyAlignment="1"/>
    <xf numFmtId="0" fontId="10" fillId="0" borderId="2" xfId="40" applyFont="1" applyFill="1" applyBorder="1" applyAlignment="1">
      <alignment horizontal="center"/>
    </xf>
    <xf numFmtId="179" fontId="10" fillId="0" borderId="2" xfId="40" applyNumberFormat="1" applyFont="1" applyFill="1" applyBorder="1" applyAlignment="1">
      <alignment horizontal="center"/>
    </xf>
    <xf numFmtId="178" fontId="11" fillId="0" borderId="2" xfId="40" applyNumberFormat="1" applyFont="1" applyFill="1" applyBorder="1" applyAlignment="1"/>
    <xf numFmtId="0" fontId="1" fillId="0" borderId="0" xfId="4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56" applyFont="1" applyFill="1" applyBorder="1" applyAlignment="1">
      <alignment vertical="center"/>
    </xf>
    <xf numFmtId="177" fontId="13" fillId="0" borderId="0" xfId="56" applyNumberFormat="1" applyFont="1" applyFill="1" applyBorder="1" applyAlignment="1"/>
    <xf numFmtId="179" fontId="13" fillId="0" borderId="0" xfId="56" applyNumberFormat="1" applyFont="1" applyFill="1" applyBorder="1" applyAlignment="1">
      <alignment vertical="center"/>
    </xf>
    <xf numFmtId="0" fontId="13" fillId="0" borderId="0" xfId="56" applyFont="1" applyFill="1" applyBorder="1" applyAlignment="1"/>
    <xf numFmtId="0" fontId="2" fillId="0" borderId="0" xfId="4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56" applyFont="1" applyFill="1" applyBorder="1" applyAlignment="1">
      <alignment horizontal="center" vertical="center"/>
    </xf>
    <xf numFmtId="0" fontId="14" fillId="0" borderId="0" xfId="56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/>
    <xf numFmtId="0" fontId="15" fillId="0" borderId="0" xfId="56" applyFont="1" applyFill="1" applyBorder="1" applyAlignment="1">
      <alignment vertical="center"/>
    </xf>
    <xf numFmtId="177" fontId="15" fillId="0" borderId="0" xfId="0" applyNumberFormat="1" applyFont="1" applyFill="1" applyBorder="1" applyAlignment="1"/>
    <xf numFmtId="31" fontId="15" fillId="0" borderId="0" xfId="56" applyNumberFormat="1" applyFont="1" applyFill="1" applyBorder="1" applyAlignment="1">
      <alignment vertical="center"/>
    </xf>
    <xf numFmtId="180" fontId="15" fillId="0" borderId="0" xfId="56" applyNumberFormat="1" applyFont="1" applyFill="1" applyBorder="1" applyAlignment="1">
      <alignment horizontal="center" vertical="center"/>
    </xf>
    <xf numFmtId="183" fontId="1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vertical="center"/>
    </xf>
    <xf numFmtId="184" fontId="17" fillId="0" borderId="2" xfId="0" applyNumberFormat="1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85" fontId="17" fillId="0" borderId="2" xfId="0" applyNumberFormat="1" applyFont="1" applyFill="1" applyBorder="1" applyAlignment="1" applyProtection="1">
      <alignment vertical="center"/>
      <protection locked="0"/>
    </xf>
    <xf numFmtId="179" fontId="5" fillId="0" borderId="2" xfId="0" applyNumberFormat="1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178" fontId="18" fillId="0" borderId="2" xfId="0" applyNumberFormat="1" applyFont="1" applyFill="1" applyBorder="1" applyAlignment="1">
      <alignment vertical="center"/>
    </xf>
    <xf numFmtId="178" fontId="19" fillId="0" borderId="2" xfId="0" applyNumberFormat="1" applyFont="1" applyFill="1" applyBorder="1" applyAlignment="1">
      <alignment vertical="center"/>
    </xf>
    <xf numFmtId="185" fontId="19" fillId="0" borderId="2" xfId="0" applyNumberFormat="1" applyFont="1" applyFill="1" applyBorder="1" applyAlignment="1" applyProtection="1">
      <alignment vertical="center"/>
      <protection locked="0"/>
    </xf>
    <xf numFmtId="178" fontId="18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indent="3"/>
    </xf>
    <xf numFmtId="179" fontId="9" fillId="0" borderId="2" xfId="0" applyNumberFormat="1" applyFont="1" applyFill="1" applyBorder="1" applyAlignment="1">
      <alignment horizontal="left" vertical="center" indent="2"/>
    </xf>
    <xf numFmtId="178" fontId="19" fillId="0" borderId="2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left" vertical="center"/>
    </xf>
    <xf numFmtId="178" fontId="20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top" indent="2"/>
    </xf>
    <xf numFmtId="178" fontId="19" fillId="0" borderId="2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</xf>
    <xf numFmtId="1" fontId="21" fillId="0" borderId="2" xfId="57" applyNumberFormat="1" applyFont="1" applyFill="1" applyBorder="1" applyAlignment="1" applyProtection="1">
      <alignment horizontal="left" vertical="center"/>
      <protection locked="0"/>
    </xf>
    <xf numFmtId="178" fontId="19" fillId="0" borderId="2" xfId="0" applyNumberFormat="1" applyFont="1" applyFill="1" applyBorder="1" applyAlignment="1" applyProtection="1">
      <alignment horizontal="left" vertical="center"/>
      <protection locked="0"/>
    </xf>
    <xf numFmtId="3" fontId="9" fillId="0" borderId="2" xfId="0" applyNumberFormat="1" applyFont="1" applyFill="1" applyBorder="1" applyAlignment="1" applyProtection="1">
      <alignment horizontal="left" vertical="center" indent="1"/>
    </xf>
    <xf numFmtId="3" fontId="9" fillId="0" borderId="2" xfId="0" applyNumberFormat="1" applyFont="1" applyFill="1" applyBorder="1" applyAlignment="1" applyProtection="1">
      <alignment horizontal="left" vertical="center" indent="2"/>
    </xf>
    <xf numFmtId="0" fontId="9" fillId="0" borderId="2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 indent="1"/>
    </xf>
    <xf numFmtId="1" fontId="5" fillId="0" borderId="2" xfId="57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vertical="center"/>
    </xf>
    <xf numFmtId="1" fontId="9" fillId="0" borderId="2" xfId="57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>
      <alignment horizontal="left" vertical="center" wrapText="1" indent="2"/>
    </xf>
    <xf numFmtId="0" fontId="9" fillId="0" borderId="2" xfId="0" applyFont="1" applyFill="1" applyBorder="1" applyAlignment="1">
      <alignment vertical="center"/>
    </xf>
    <xf numFmtId="178" fontId="13" fillId="0" borderId="2" xfId="0" applyNumberFormat="1" applyFont="1" applyFill="1" applyBorder="1" applyAlignment="1">
      <alignment vertical="center"/>
    </xf>
    <xf numFmtId="179" fontId="9" fillId="0" borderId="2" xfId="0" applyNumberFormat="1" applyFont="1" applyFill="1" applyBorder="1" applyAlignment="1">
      <alignment vertical="center"/>
    </xf>
    <xf numFmtId="0" fontId="22" fillId="0" borderId="2" xfId="56" applyFont="1" applyFill="1" applyBorder="1" applyAlignment="1">
      <alignment horizontal="left" vertical="center" indent="1"/>
    </xf>
    <xf numFmtId="183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56" applyFont="1" applyFill="1" applyBorder="1" applyAlignment="1"/>
    <xf numFmtId="0" fontId="5" fillId="0" borderId="0" xfId="56" applyFont="1" applyFill="1" applyBorder="1" applyAlignment="1"/>
    <xf numFmtId="185" fontId="17" fillId="0" borderId="2" xfId="0" applyNumberFormat="1" applyFont="1" applyFill="1" applyBorder="1" applyAlignment="1" applyProtection="1">
      <alignment horizontal="right" vertical="center"/>
      <protection locked="0"/>
    </xf>
    <xf numFmtId="0" fontId="19" fillId="0" borderId="2" xfId="0" applyFont="1" applyFill="1" applyBorder="1" applyAlignment="1">
      <alignment vertical="center"/>
    </xf>
    <xf numFmtId="185" fontId="19" fillId="0" borderId="2" xfId="0" applyNumberFormat="1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>
      <alignment vertical="center"/>
    </xf>
    <xf numFmtId="0" fontId="23" fillId="0" borderId="0" xfId="56" applyFont="1" applyFill="1" applyBorder="1" applyAlignment="1">
      <alignment vertical="center"/>
    </xf>
    <xf numFmtId="0" fontId="23" fillId="0" borderId="0" xfId="56" applyFill="1" applyBorder="1" applyAlignment="1">
      <alignment vertical="center"/>
    </xf>
    <xf numFmtId="185" fontId="23" fillId="0" borderId="0" xfId="56" applyNumberFormat="1" applyFill="1" applyBorder="1" applyAlignment="1">
      <alignment vertical="center"/>
    </xf>
    <xf numFmtId="0" fontId="24" fillId="0" borderId="0" xfId="56" applyFont="1" applyFill="1" applyBorder="1" applyAlignment="1">
      <alignment vertical="center"/>
    </xf>
    <xf numFmtId="185" fontId="3" fillId="0" borderId="0" xfId="56" applyNumberFormat="1" applyFont="1" applyFill="1" applyBorder="1" applyAlignment="1">
      <alignment horizontal="center" vertical="center"/>
    </xf>
    <xf numFmtId="0" fontId="4" fillId="0" borderId="0" xfId="56" applyFont="1" applyFill="1" applyBorder="1" applyAlignment="1"/>
    <xf numFmtId="31" fontId="1" fillId="0" borderId="0" xfId="56" applyNumberFormat="1" applyFont="1" applyFill="1" applyBorder="1" applyAlignment="1"/>
    <xf numFmtId="185" fontId="1" fillId="0" borderId="0" xfId="56" applyNumberFormat="1" applyFont="1" applyFill="1" applyBorder="1" applyAlignment="1"/>
    <xf numFmtId="31" fontId="1" fillId="0" borderId="0" xfId="56" applyNumberFormat="1" applyFont="1" applyFill="1" applyBorder="1" applyAlignment="1">
      <alignment horizontal="center"/>
    </xf>
    <xf numFmtId="180" fontId="4" fillId="0" borderId="0" xfId="56" applyNumberFormat="1" applyFont="1" applyFill="1" applyBorder="1" applyAlignment="1"/>
    <xf numFmtId="0" fontId="4" fillId="0" borderId="0" xfId="56" applyFont="1" applyFill="1" applyBorder="1" applyAlignment="1">
      <alignment vertical="center"/>
    </xf>
    <xf numFmtId="0" fontId="5" fillId="0" borderId="2" xfId="56" applyFont="1" applyFill="1" applyBorder="1" applyAlignment="1">
      <alignment horizontal="center" vertical="center"/>
    </xf>
    <xf numFmtId="177" fontId="5" fillId="0" borderId="2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8" applyFont="1" applyFill="1" applyBorder="1" applyAlignment="1" applyProtection="1">
      <alignment horizontal="center" vertical="center" wrapText="1"/>
      <protection locked="0"/>
    </xf>
    <xf numFmtId="185" fontId="5" fillId="0" borderId="2" xfId="58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56" applyFont="1" applyFill="1" applyBorder="1" applyAlignment="1">
      <alignment horizontal="center" vertical="center"/>
    </xf>
    <xf numFmtId="178" fontId="26" fillId="0" borderId="2" xfId="56" applyNumberFormat="1" applyFont="1" applyFill="1" applyBorder="1" applyAlignment="1">
      <alignment horizontal="right" vertical="center"/>
    </xf>
    <xf numFmtId="184" fontId="26" fillId="0" borderId="2" xfId="56" applyNumberFormat="1" applyFont="1" applyFill="1" applyBorder="1" applyAlignment="1">
      <alignment horizontal="right" vertical="center"/>
    </xf>
    <xf numFmtId="0" fontId="25" fillId="0" borderId="2" xfId="22" applyFont="1" applyFill="1" applyBorder="1" applyAlignment="1" applyProtection="1">
      <alignment horizontal="left" vertical="center" wrapText="1"/>
      <protection locked="0"/>
    </xf>
    <xf numFmtId="0" fontId="12" fillId="0" borderId="2" xfId="56" applyFont="1" applyFill="1" applyBorder="1" applyAlignment="1">
      <alignment vertical="center"/>
    </xf>
    <xf numFmtId="178" fontId="27" fillId="0" borderId="2" xfId="56" applyNumberFormat="1" applyFont="1" applyFill="1" applyBorder="1" applyAlignment="1">
      <alignment horizontal="right" vertical="center"/>
    </xf>
    <xf numFmtId="0" fontId="22" fillId="0" borderId="2" xfId="56" applyFont="1" applyFill="1" applyBorder="1" applyAlignment="1">
      <alignment vertical="center"/>
    </xf>
    <xf numFmtId="184" fontId="27" fillId="0" borderId="2" xfId="56" applyNumberFormat="1" applyFont="1" applyFill="1" applyBorder="1" applyAlignment="1">
      <alignment horizontal="right" vertical="center"/>
    </xf>
    <xf numFmtId="0" fontId="28" fillId="0" borderId="2" xfId="56" applyFont="1" applyFill="1" applyBorder="1" applyAlignment="1">
      <alignment horizontal="left" vertical="center" indent="1"/>
    </xf>
    <xf numFmtId="178" fontId="29" fillId="0" borderId="2" xfId="56" applyNumberFormat="1" applyFont="1" applyFill="1" applyBorder="1" applyAlignment="1">
      <alignment horizontal="right" vertical="center"/>
    </xf>
    <xf numFmtId="0" fontId="9" fillId="0" borderId="2" xfId="56" applyFont="1" applyFill="1" applyBorder="1" applyAlignment="1">
      <alignment vertical="center"/>
    </xf>
    <xf numFmtId="178" fontId="18" fillId="0" borderId="2" xfId="56" applyNumberFormat="1" applyFont="1" applyFill="1" applyBorder="1" applyAlignment="1">
      <alignment vertical="center"/>
    </xf>
    <xf numFmtId="0" fontId="29" fillId="0" borderId="2" xfId="56" applyFont="1" applyFill="1" applyBorder="1" applyAlignment="1">
      <alignment vertical="center"/>
    </xf>
    <xf numFmtId="178" fontId="29" fillId="0" borderId="2" xfId="56" applyNumberFormat="1" applyFont="1" applyFill="1" applyBorder="1" applyAlignment="1">
      <alignment vertical="center"/>
    </xf>
    <xf numFmtId="0" fontId="12" fillId="0" borderId="2" xfId="56" applyFont="1" applyFill="1" applyBorder="1" applyAlignment="1">
      <alignment horizontal="left" vertical="center"/>
    </xf>
    <xf numFmtId="178" fontId="11" fillId="0" borderId="2" xfId="56" applyNumberFormat="1" applyFont="1" applyFill="1" applyBorder="1" applyAlignment="1">
      <alignment horizontal="right" vertical="center"/>
    </xf>
    <xf numFmtId="184" fontId="11" fillId="0" borderId="2" xfId="56" applyNumberFormat="1" applyFont="1" applyFill="1" applyBorder="1" applyAlignment="1">
      <alignment horizontal="right" vertical="center"/>
    </xf>
    <xf numFmtId="0" fontId="30" fillId="0" borderId="2" xfId="56" applyFont="1" applyFill="1" applyBorder="1" applyAlignment="1">
      <alignment vertical="center"/>
    </xf>
    <xf numFmtId="178" fontId="30" fillId="0" borderId="2" xfId="56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56" applyFont="1" applyFill="1" applyBorder="1" applyAlignment="1">
      <alignment horizontal="center"/>
    </xf>
    <xf numFmtId="0" fontId="15" fillId="0" borderId="0" xfId="56" applyFont="1" applyFill="1" applyBorder="1" applyAlignment="1">
      <alignment vertical="center"/>
    </xf>
    <xf numFmtId="0" fontId="31" fillId="0" borderId="2" xfId="56" applyFont="1" applyFill="1" applyBorder="1" applyAlignment="1">
      <alignment vertical="center"/>
    </xf>
    <xf numFmtId="0" fontId="32" fillId="0" borderId="2" xfId="56" applyFont="1" applyFill="1" applyBorder="1" applyAlignment="1">
      <alignment vertical="center"/>
    </xf>
    <xf numFmtId="178" fontId="0" fillId="0" borderId="2" xfId="56" applyNumberFormat="1" applyFont="1" applyFill="1" applyBorder="1" applyAlignment="1">
      <alignment horizontal="right" vertical="center"/>
    </xf>
    <xf numFmtId="3" fontId="23" fillId="0" borderId="0" xfId="56" applyNumberFormat="1" applyFill="1" applyBorder="1" applyAlignment="1">
      <alignment vertical="center"/>
    </xf>
    <xf numFmtId="4" fontId="23" fillId="0" borderId="0" xfId="56" applyNumberFormat="1" applyFill="1" applyBorder="1" applyAlignment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49" fontId="35" fillId="0" borderId="0" xfId="0" applyNumberFormat="1" applyFont="1" applyFill="1" applyBorder="1" applyAlignment="1" applyProtection="1">
      <alignment vertic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>
      <alignment vertical="center"/>
    </xf>
    <xf numFmtId="0" fontId="38" fillId="0" borderId="0" xfId="0" applyFont="1" applyAlignment="1"/>
    <xf numFmtId="0" fontId="39" fillId="0" borderId="0" xfId="0" applyNumberFormat="1" applyFont="1" applyFill="1" applyBorder="1" applyAlignment="1" applyProtection="1">
      <alignment vertical="center"/>
    </xf>
  </cellXfs>
  <cellStyles count="6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千位分隔[0] 3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4" xfId="57"/>
    <cellStyle name="常规_2007人代会数据 2" xfId="58"/>
    <cellStyle name="常规 2 2 3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7" sqref="F7"/>
    </sheetView>
  </sheetViews>
  <sheetFormatPr defaultColWidth="9" defaultRowHeight="13.5"/>
  <cols>
    <col min="4" max="6" width="19.3833333333333" customWidth="1"/>
  </cols>
  <sheetData>
    <row r="1" ht="14" customHeight="1" spans="1:9">
      <c r="A1" s="156"/>
      <c r="B1" s="156"/>
      <c r="C1" s="156"/>
      <c r="D1" s="156"/>
      <c r="E1" s="156"/>
      <c r="F1" s="156"/>
      <c r="G1" s="156"/>
      <c r="H1" s="156"/>
      <c r="I1" s="160"/>
    </row>
    <row r="2" ht="14" customHeight="1" spans="1:9">
      <c r="A2" s="156"/>
      <c r="B2" s="156"/>
      <c r="C2" s="156"/>
      <c r="D2" s="156"/>
      <c r="E2" s="156"/>
      <c r="F2" s="156"/>
      <c r="G2" s="156"/>
      <c r="H2" s="156"/>
      <c r="I2" s="160"/>
    </row>
    <row r="3" ht="14" customHeight="1" spans="1:9">
      <c r="A3" s="156"/>
      <c r="B3" s="156"/>
      <c r="C3" s="156"/>
      <c r="D3" s="156"/>
      <c r="E3" s="156"/>
      <c r="F3" s="156"/>
      <c r="G3" s="156"/>
      <c r="H3" s="156"/>
      <c r="I3" s="160"/>
    </row>
    <row r="4" ht="14" customHeight="1" spans="1:9">
      <c r="A4" s="156"/>
      <c r="B4" s="156"/>
      <c r="C4" s="156"/>
      <c r="D4" s="156"/>
      <c r="E4" s="156"/>
      <c r="F4" s="156"/>
      <c r="G4" s="156"/>
      <c r="H4" s="156"/>
      <c r="I4" s="156"/>
    </row>
    <row r="5" ht="14" customHeight="1" spans="1:9">
      <c r="A5" s="156"/>
      <c r="B5" s="156"/>
      <c r="C5" s="156"/>
      <c r="D5" s="156"/>
      <c r="E5" s="156"/>
      <c r="F5" s="156"/>
      <c r="G5" s="156"/>
      <c r="H5" s="156"/>
      <c r="I5" s="156"/>
    </row>
    <row r="6" ht="14" customHeight="1" spans="1:9">
      <c r="A6" s="156"/>
      <c r="B6" s="156"/>
      <c r="C6" s="156"/>
      <c r="D6" s="156"/>
      <c r="E6" s="156"/>
      <c r="F6" s="156"/>
      <c r="G6" s="156"/>
      <c r="H6" s="156"/>
      <c r="I6" s="156"/>
    </row>
    <row r="7" ht="14" customHeight="1" spans="1:9">
      <c r="A7" s="156"/>
      <c r="B7" s="156"/>
      <c r="C7" s="156"/>
      <c r="D7" s="156"/>
      <c r="E7" s="156"/>
      <c r="F7" s="156"/>
      <c r="G7" s="156"/>
      <c r="H7" s="156"/>
      <c r="I7" s="156"/>
    </row>
    <row r="8" ht="14" customHeight="1" spans="1:9">
      <c r="A8" s="156"/>
      <c r="B8" s="156"/>
      <c r="C8" s="156"/>
      <c r="D8" s="156"/>
      <c r="E8" s="156"/>
      <c r="F8" s="156"/>
      <c r="G8" s="156"/>
      <c r="H8" s="156"/>
      <c r="I8" s="156"/>
    </row>
    <row r="9" ht="14" customHeight="1" spans="1:9">
      <c r="A9" s="156"/>
      <c r="B9" s="156"/>
      <c r="C9" s="156"/>
      <c r="D9" s="156"/>
      <c r="E9" s="156"/>
      <c r="F9" s="156"/>
      <c r="G9" s="156"/>
      <c r="H9" s="156"/>
      <c r="I9" s="156"/>
    </row>
    <row r="10" spans="1:9">
      <c r="A10" s="157" t="s">
        <v>0</v>
      </c>
      <c r="B10" s="157"/>
      <c r="C10" s="157"/>
      <c r="D10" s="157"/>
      <c r="E10" s="157"/>
      <c r="F10" s="157"/>
      <c r="G10" s="157"/>
      <c r="H10" s="157"/>
      <c r="I10" s="157"/>
    </row>
    <row r="11" spans="1:9">
      <c r="A11" s="157"/>
      <c r="B11" s="157"/>
      <c r="C11" s="157"/>
      <c r="D11" s="157"/>
      <c r="E11" s="157"/>
      <c r="F11" s="157"/>
      <c r="G11" s="157"/>
      <c r="H11" s="157"/>
      <c r="I11" s="157"/>
    </row>
    <row r="12" spans="1:9">
      <c r="A12" s="157"/>
      <c r="B12" s="157"/>
      <c r="C12" s="157"/>
      <c r="D12" s="157"/>
      <c r="E12" s="157"/>
      <c r="F12" s="157"/>
      <c r="G12" s="157"/>
      <c r="H12" s="157"/>
      <c r="I12" s="157"/>
    </row>
    <row r="13" spans="1:9">
      <c r="A13" s="157"/>
      <c r="B13" s="157"/>
      <c r="C13" s="157"/>
      <c r="D13" s="157"/>
      <c r="E13" s="157"/>
      <c r="F13" s="157"/>
      <c r="G13" s="157"/>
      <c r="H13" s="157"/>
      <c r="I13" s="157"/>
    </row>
    <row r="14" spans="1:9">
      <c r="A14" s="157"/>
      <c r="B14" s="157"/>
      <c r="C14" s="157"/>
      <c r="D14" s="157"/>
      <c r="E14" s="157"/>
      <c r="F14" s="157"/>
      <c r="G14" s="157"/>
      <c r="H14" s="157"/>
      <c r="I14" s="157"/>
    </row>
    <row r="15" spans="1:9">
      <c r="A15" s="157"/>
      <c r="B15" s="157"/>
      <c r="C15" s="157"/>
      <c r="D15" s="157"/>
      <c r="E15" s="157"/>
      <c r="F15" s="157"/>
      <c r="G15" s="157"/>
      <c r="H15" s="157"/>
      <c r="I15" s="157"/>
    </row>
    <row r="16" spans="1:9">
      <c r="A16" s="157"/>
      <c r="B16" s="157"/>
      <c r="C16" s="157"/>
      <c r="D16" s="157"/>
      <c r="E16" s="157"/>
      <c r="F16" s="157"/>
      <c r="G16" s="157"/>
      <c r="H16" s="157"/>
      <c r="I16" s="157"/>
    </row>
    <row r="17" spans="1:9">
      <c r="A17" s="157"/>
      <c r="B17" s="157"/>
      <c r="C17" s="157"/>
      <c r="D17" s="157"/>
      <c r="E17" s="157"/>
      <c r="F17" s="157"/>
      <c r="G17" s="157"/>
      <c r="H17" s="157"/>
      <c r="I17" s="157"/>
    </row>
    <row r="18" spans="1:9">
      <c r="A18" s="157"/>
      <c r="B18" s="157"/>
      <c r="C18" s="157"/>
      <c r="D18" s="157"/>
      <c r="E18" s="157"/>
      <c r="F18" s="157"/>
      <c r="G18" s="157"/>
      <c r="H18" s="157"/>
      <c r="I18" s="157"/>
    </row>
    <row r="19" spans="1:9">
      <c r="A19" s="157"/>
      <c r="B19" s="157"/>
      <c r="C19" s="157"/>
      <c r="D19" s="157"/>
      <c r="E19" s="157"/>
      <c r="F19" s="157"/>
      <c r="G19" s="157"/>
      <c r="H19" s="157"/>
      <c r="I19" s="157"/>
    </row>
    <row r="20" ht="89" customHeight="1" spans="1:9">
      <c r="A20" s="158"/>
      <c r="B20" s="158"/>
      <c r="C20" s="158"/>
      <c r="D20" s="158"/>
      <c r="E20" s="159" t="s">
        <v>1</v>
      </c>
      <c r="F20" s="158"/>
      <c r="G20" s="158"/>
      <c r="H20" s="158"/>
      <c r="I20" s="158"/>
    </row>
  </sheetData>
  <mergeCells count="1">
    <mergeCell ref="A10:I19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workbookViewId="0">
      <selection activeCell="F21" sqref="F21"/>
    </sheetView>
  </sheetViews>
  <sheetFormatPr defaultColWidth="9" defaultRowHeight="13.5" outlineLevelRow="4"/>
  <cols>
    <col min="1" max="10" width="9" style="150"/>
    <col min="11" max="11" width="27.625" style="150" customWidth="1"/>
    <col min="12" max="16384" width="9" style="150"/>
  </cols>
  <sheetData>
    <row r="1" ht="37.5" spans="1:12">
      <c r="A1" s="151" t="s">
        <v>2</v>
      </c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ht="37.5" spans="1:2">
      <c r="A2" s="151" t="s">
        <v>3</v>
      </c>
      <c r="B2" s="151"/>
    </row>
    <row r="3" ht="30" customHeight="1" spans="1:12">
      <c r="A3" s="153" t="s">
        <v>4</v>
      </c>
      <c r="B3" s="154" t="s">
        <v>5</v>
      </c>
      <c r="C3" s="154"/>
      <c r="D3" s="154"/>
      <c r="E3" s="154"/>
      <c r="F3" s="154"/>
      <c r="G3" s="154"/>
      <c r="H3" s="154"/>
      <c r="I3" s="154"/>
      <c r="J3" s="154"/>
      <c r="K3" s="154"/>
      <c r="L3" s="155" t="s">
        <v>6</v>
      </c>
    </row>
    <row r="4" ht="30" customHeight="1" spans="1:12">
      <c r="A4" s="153" t="s">
        <v>7</v>
      </c>
      <c r="B4" s="154" t="s">
        <v>8</v>
      </c>
      <c r="C4" s="154"/>
      <c r="D4" s="154"/>
      <c r="E4" s="154"/>
      <c r="F4" s="154"/>
      <c r="G4" s="154"/>
      <c r="H4" s="154"/>
      <c r="I4" s="154"/>
      <c r="J4" s="154"/>
      <c r="K4" s="154"/>
      <c r="L4" s="155" t="s">
        <v>9</v>
      </c>
    </row>
    <row r="5" ht="30" customHeight="1" spans="1:12">
      <c r="A5" s="153" t="s">
        <v>10</v>
      </c>
      <c r="B5" s="154" t="s">
        <v>11</v>
      </c>
      <c r="C5" s="154"/>
      <c r="D5" s="154"/>
      <c r="E5" s="154"/>
      <c r="F5" s="154"/>
      <c r="G5" s="154"/>
      <c r="H5" s="154"/>
      <c r="I5" s="154"/>
      <c r="J5" s="154"/>
      <c r="K5" s="154"/>
      <c r="L5" s="155" t="s">
        <v>12</v>
      </c>
    </row>
  </sheetData>
  <mergeCells count="4">
    <mergeCell ref="A1:L1"/>
    <mergeCell ref="B3:K3"/>
    <mergeCell ref="B4:K4"/>
    <mergeCell ref="B5:K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X59"/>
  <sheetViews>
    <sheetView showZeros="0" tabSelected="1" zoomScale="85" zoomScaleNormal="85" workbookViewId="0">
      <selection activeCell="A3" sqref="$A3:$XFD3"/>
    </sheetView>
  </sheetViews>
  <sheetFormatPr defaultColWidth="9" defaultRowHeight="21.95" customHeight="1"/>
  <cols>
    <col min="1" max="1" width="31.75" style="109" customWidth="1"/>
    <col min="2" max="4" width="13.6333333333333" style="109" customWidth="1"/>
    <col min="5" max="5" width="13.6333333333333" style="110" customWidth="1"/>
    <col min="6" max="6" width="26.4666666666667" style="109" customWidth="1"/>
    <col min="7" max="11" width="13.6333333333333" style="109" customWidth="1"/>
    <col min="12" max="12" width="9" style="109"/>
    <col min="13" max="13" width="11.5" style="109"/>
    <col min="14" max="14" width="9.38333333333333" style="109"/>
    <col min="15" max="258" width="9" style="109"/>
    <col min="259" max="16384" width="9" style="6"/>
  </cols>
  <sheetData>
    <row r="1" ht="22" customHeight="1" spans="1:1">
      <c r="A1" s="111" t="s">
        <v>13</v>
      </c>
    </row>
    <row r="2" ht="25.5" spans="1:11">
      <c r="A2" s="52" t="s">
        <v>14</v>
      </c>
      <c r="B2" s="52"/>
      <c r="C2" s="52"/>
      <c r="D2" s="52"/>
      <c r="E2" s="112"/>
      <c r="F2" s="52"/>
      <c r="G2" s="52"/>
      <c r="H2" s="52"/>
      <c r="I2" s="52"/>
      <c r="J2" s="52"/>
      <c r="K2" s="52"/>
    </row>
    <row r="3" s="44" customFormat="1" ht="24" customHeight="1" spans="1:258">
      <c r="A3" s="113" t="s">
        <v>15</v>
      </c>
      <c r="B3" s="114"/>
      <c r="C3" s="114"/>
      <c r="D3" s="114"/>
      <c r="E3" s="115"/>
      <c r="F3" s="116">
        <v>44540</v>
      </c>
      <c r="G3" s="117"/>
      <c r="H3" s="118"/>
      <c r="I3" s="117"/>
      <c r="J3" s="113" t="s">
        <v>16</v>
      </c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</row>
    <row r="4" ht="20.25" customHeight="1" spans="1:11">
      <c r="A4" s="119" t="s">
        <v>17</v>
      </c>
      <c r="B4" s="120" t="s">
        <v>18</v>
      </c>
      <c r="C4" s="121" t="s">
        <v>19</v>
      </c>
      <c r="D4" s="120" t="s">
        <v>20</v>
      </c>
      <c r="E4" s="122"/>
      <c r="F4" s="119" t="s">
        <v>21</v>
      </c>
      <c r="G4" s="120" t="s">
        <v>18</v>
      </c>
      <c r="H4" s="121" t="s">
        <v>19</v>
      </c>
      <c r="I4" s="120" t="s">
        <v>20</v>
      </c>
      <c r="J4" s="120"/>
      <c r="K4" s="121" t="s">
        <v>22</v>
      </c>
    </row>
    <row r="5" ht="8" customHeight="1" spans="1:11">
      <c r="A5" s="119"/>
      <c r="B5" s="120"/>
      <c r="C5" s="121"/>
      <c r="D5" s="120"/>
      <c r="E5" s="122"/>
      <c r="F5" s="119"/>
      <c r="G5" s="120"/>
      <c r="H5" s="121"/>
      <c r="I5" s="120"/>
      <c r="J5" s="120"/>
      <c r="K5" s="121"/>
    </row>
    <row r="6" ht="22" customHeight="1" spans="1:11">
      <c r="A6" s="119"/>
      <c r="B6" s="120"/>
      <c r="C6" s="121"/>
      <c r="D6" s="120" t="s">
        <v>23</v>
      </c>
      <c r="E6" s="122" t="s">
        <v>24</v>
      </c>
      <c r="F6" s="119"/>
      <c r="G6" s="120"/>
      <c r="H6" s="121"/>
      <c r="I6" s="120" t="s">
        <v>23</v>
      </c>
      <c r="J6" s="120" t="s">
        <v>24</v>
      </c>
      <c r="K6" s="121"/>
    </row>
    <row r="7" ht="17" customHeight="1" spans="1:11">
      <c r="A7" s="123" t="s">
        <v>25</v>
      </c>
      <c r="B7" s="124">
        <f>B8+B30</f>
        <v>663600</v>
      </c>
      <c r="C7" s="124">
        <f>C8+C30</f>
        <v>685800</v>
      </c>
      <c r="D7" s="124">
        <f>D8+D30</f>
        <v>22200</v>
      </c>
      <c r="E7" s="125">
        <f>D7/B7*100</f>
        <v>3.34538878842676</v>
      </c>
      <c r="F7" s="123" t="s">
        <v>25</v>
      </c>
      <c r="G7" s="124">
        <f>G8+G33+G37</f>
        <v>663600.461623</v>
      </c>
      <c r="H7" s="124">
        <f>H8+H33+H37</f>
        <v>685800.461623</v>
      </c>
      <c r="I7" s="124">
        <f>I8+I33+I37</f>
        <v>22200</v>
      </c>
      <c r="J7" s="125">
        <f>I7/G7*100</f>
        <v>3.3453864612608</v>
      </c>
      <c r="K7" s="145"/>
    </row>
    <row r="8" ht="17" customHeight="1" spans="1:11">
      <c r="A8" s="126" t="s">
        <v>26</v>
      </c>
      <c r="B8" s="124">
        <f>B9+B23</f>
        <v>137600</v>
      </c>
      <c r="C8" s="124">
        <f>C9+C23</f>
        <v>139800</v>
      </c>
      <c r="D8" s="124">
        <f t="shared" ref="D8:D29" si="0">C8-B8</f>
        <v>2200</v>
      </c>
      <c r="E8" s="125">
        <f t="shared" ref="E8:E41" si="1">D8/B8*100</f>
        <v>1.59883720930233</v>
      </c>
      <c r="F8" s="126" t="s">
        <v>27</v>
      </c>
      <c r="G8" s="124">
        <f>SUM(G9:G30)</f>
        <v>528400.461623</v>
      </c>
      <c r="H8" s="124">
        <f>SUM(H9:H30)</f>
        <v>550600.461623</v>
      </c>
      <c r="I8" s="124">
        <f>SUM(I9:I30)</f>
        <v>22200</v>
      </c>
      <c r="J8" s="125">
        <f t="shared" ref="J8:J41" si="2">I8/G8*100</f>
        <v>4.20135893367919</v>
      </c>
      <c r="K8" s="140"/>
    </row>
    <row r="9" ht="17" customHeight="1" spans="1:11">
      <c r="A9" s="127" t="s">
        <v>28</v>
      </c>
      <c r="B9" s="124">
        <f>SUM(B10:B22)</f>
        <v>108600</v>
      </c>
      <c r="C9" s="124">
        <v>108600</v>
      </c>
      <c r="D9" s="124">
        <f t="shared" si="0"/>
        <v>0</v>
      </c>
      <c r="E9" s="125">
        <f t="shared" si="1"/>
        <v>0</v>
      </c>
      <c r="F9" s="100" t="s">
        <v>29</v>
      </c>
      <c r="G9" s="128">
        <v>32699.01984</v>
      </c>
      <c r="H9" s="128">
        <v>32699.01984</v>
      </c>
      <c r="I9" s="128">
        <f>H9-G9</f>
        <v>0</v>
      </c>
      <c r="J9" s="130">
        <f t="shared" si="2"/>
        <v>0</v>
      </c>
      <c r="K9" s="135"/>
    </row>
    <row r="10" ht="17" customHeight="1" spans="1:11">
      <c r="A10" s="129" t="s">
        <v>30</v>
      </c>
      <c r="B10" s="128">
        <v>51420</v>
      </c>
      <c r="C10" s="128">
        <v>51420</v>
      </c>
      <c r="D10" s="128">
        <f t="shared" si="0"/>
        <v>0</v>
      </c>
      <c r="E10" s="130">
        <f t="shared" si="1"/>
        <v>0</v>
      </c>
      <c r="F10" s="100" t="s">
        <v>31</v>
      </c>
      <c r="G10" s="128">
        <v>402.7952</v>
      </c>
      <c r="H10" s="128">
        <v>402.7952</v>
      </c>
      <c r="I10" s="128">
        <f t="shared" ref="I10:I30" si="3">H10-G10</f>
        <v>0</v>
      </c>
      <c r="J10" s="130">
        <f t="shared" si="2"/>
        <v>0</v>
      </c>
      <c r="K10" s="135"/>
    </row>
    <row r="11" ht="17" customHeight="1" spans="1:11">
      <c r="A11" s="129" t="s">
        <v>32</v>
      </c>
      <c r="B11" s="128">
        <v>0</v>
      </c>
      <c r="C11" s="128">
        <v>0</v>
      </c>
      <c r="D11" s="128">
        <f t="shared" si="0"/>
        <v>0</v>
      </c>
      <c r="E11" s="130"/>
      <c r="F11" s="100" t="s">
        <v>33</v>
      </c>
      <c r="G11" s="128">
        <v>17961.807774</v>
      </c>
      <c r="H11" s="128">
        <v>17961.807774</v>
      </c>
      <c r="I11" s="128">
        <f t="shared" si="3"/>
        <v>0</v>
      </c>
      <c r="J11" s="130">
        <f t="shared" si="2"/>
        <v>0</v>
      </c>
      <c r="K11" s="135"/>
    </row>
    <row r="12" ht="17" customHeight="1" spans="1:11">
      <c r="A12" s="129" t="s">
        <v>34</v>
      </c>
      <c r="B12" s="128">
        <v>9350</v>
      </c>
      <c r="C12" s="128">
        <v>9350</v>
      </c>
      <c r="D12" s="128">
        <f t="shared" si="0"/>
        <v>0</v>
      </c>
      <c r="E12" s="130">
        <f t="shared" si="1"/>
        <v>0</v>
      </c>
      <c r="F12" s="100" t="s">
        <v>35</v>
      </c>
      <c r="G12" s="128">
        <v>131596</v>
      </c>
      <c r="H12" s="128">
        <v>131596</v>
      </c>
      <c r="I12" s="128">
        <f t="shared" si="3"/>
        <v>0</v>
      </c>
      <c r="J12" s="130">
        <f t="shared" si="2"/>
        <v>0</v>
      </c>
      <c r="K12" s="135"/>
    </row>
    <row r="13" ht="17" customHeight="1" spans="1:11">
      <c r="A13" s="129" t="s">
        <v>36</v>
      </c>
      <c r="B13" s="128">
        <v>5680</v>
      </c>
      <c r="C13" s="128">
        <v>5680</v>
      </c>
      <c r="D13" s="128">
        <f t="shared" si="0"/>
        <v>0</v>
      </c>
      <c r="E13" s="130">
        <f t="shared" si="1"/>
        <v>0</v>
      </c>
      <c r="F13" s="100" t="s">
        <v>37</v>
      </c>
      <c r="G13" s="128">
        <v>2778.3</v>
      </c>
      <c r="H13" s="128">
        <v>2778.3</v>
      </c>
      <c r="I13" s="128">
        <f t="shared" si="3"/>
        <v>0</v>
      </c>
      <c r="J13" s="130">
        <f t="shared" si="2"/>
        <v>0</v>
      </c>
      <c r="K13" s="135"/>
    </row>
    <row r="14" ht="17" customHeight="1" spans="1:11">
      <c r="A14" s="129" t="s">
        <v>38</v>
      </c>
      <c r="B14" s="128">
        <v>2000</v>
      </c>
      <c r="C14" s="128">
        <v>2000</v>
      </c>
      <c r="D14" s="128">
        <f t="shared" si="0"/>
        <v>0</v>
      </c>
      <c r="E14" s="130">
        <f t="shared" si="1"/>
        <v>0</v>
      </c>
      <c r="F14" s="100" t="s">
        <v>39</v>
      </c>
      <c r="G14" s="128">
        <v>4455.9478</v>
      </c>
      <c r="H14" s="128">
        <v>4455.9478</v>
      </c>
      <c r="I14" s="128">
        <f t="shared" si="3"/>
        <v>0</v>
      </c>
      <c r="J14" s="130">
        <f t="shared" si="2"/>
        <v>0</v>
      </c>
      <c r="K14" s="135"/>
    </row>
    <row r="15" ht="17" customHeight="1" spans="1:11">
      <c r="A15" s="129" t="s">
        <v>40</v>
      </c>
      <c r="B15" s="128">
        <v>4880</v>
      </c>
      <c r="C15" s="128">
        <v>4880</v>
      </c>
      <c r="D15" s="128">
        <f t="shared" si="0"/>
        <v>0</v>
      </c>
      <c r="E15" s="130">
        <f t="shared" si="1"/>
        <v>0</v>
      </c>
      <c r="F15" s="100" t="s">
        <v>41</v>
      </c>
      <c r="G15" s="128">
        <v>53477.768249</v>
      </c>
      <c r="H15" s="128">
        <v>53477.768249</v>
      </c>
      <c r="I15" s="128">
        <f t="shared" si="3"/>
        <v>0</v>
      </c>
      <c r="J15" s="130">
        <f t="shared" si="2"/>
        <v>0</v>
      </c>
      <c r="K15" s="135"/>
    </row>
    <row r="16" ht="17" customHeight="1" spans="1:11">
      <c r="A16" s="129" t="s">
        <v>42</v>
      </c>
      <c r="B16" s="128">
        <v>6300</v>
      </c>
      <c r="C16" s="128">
        <v>6300</v>
      </c>
      <c r="D16" s="128">
        <f t="shared" si="0"/>
        <v>0</v>
      </c>
      <c r="E16" s="130">
        <f t="shared" si="1"/>
        <v>0</v>
      </c>
      <c r="F16" s="100" t="s">
        <v>43</v>
      </c>
      <c r="G16" s="128">
        <v>51334.29826</v>
      </c>
      <c r="H16" s="128">
        <v>51334.29826</v>
      </c>
      <c r="I16" s="128">
        <f t="shared" si="3"/>
        <v>0</v>
      </c>
      <c r="J16" s="130">
        <f t="shared" si="2"/>
        <v>0</v>
      </c>
      <c r="K16" s="135"/>
    </row>
    <row r="17" ht="17" customHeight="1" spans="1:11">
      <c r="A17" s="129" t="s">
        <v>44</v>
      </c>
      <c r="B17" s="128">
        <v>1800</v>
      </c>
      <c r="C17" s="128">
        <v>1800</v>
      </c>
      <c r="D17" s="128">
        <f t="shared" si="0"/>
        <v>0</v>
      </c>
      <c r="E17" s="130">
        <f t="shared" si="1"/>
        <v>0</v>
      </c>
      <c r="F17" s="100" t="s">
        <v>45</v>
      </c>
      <c r="G17" s="128">
        <v>21370.55052</v>
      </c>
      <c r="H17" s="128">
        <v>21370.55052</v>
      </c>
      <c r="I17" s="128">
        <f t="shared" si="3"/>
        <v>0</v>
      </c>
      <c r="J17" s="130">
        <f t="shared" si="2"/>
        <v>0</v>
      </c>
      <c r="K17" s="135"/>
    </row>
    <row r="18" ht="17" customHeight="1" spans="1:11">
      <c r="A18" s="129" t="s">
        <v>46</v>
      </c>
      <c r="B18" s="128">
        <v>3500</v>
      </c>
      <c r="C18" s="128">
        <v>3500</v>
      </c>
      <c r="D18" s="128">
        <f t="shared" si="0"/>
        <v>0</v>
      </c>
      <c r="E18" s="130">
        <f t="shared" si="1"/>
        <v>0</v>
      </c>
      <c r="F18" s="100" t="s">
        <v>47</v>
      </c>
      <c r="G18" s="128">
        <v>35901.6356</v>
      </c>
      <c r="H18" s="128">
        <f>35901.6356+2200+40000-20000</f>
        <v>58101.6356</v>
      </c>
      <c r="I18" s="128">
        <f t="shared" si="3"/>
        <v>22200</v>
      </c>
      <c r="J18" s="130">
        <f t="shared" si="2"/>
        <v>61.8356228873316</v>
      </c>
      <c r="K18" s="135"/>
    </row>
    <row r="19" ht="17" customHeight="1" spans="1:11">
      <c r="A19" s="129" t="s">
        <v>48</v>
      </c>
      <c r="B19" s="128">
        <v>5400</v>
      </c>
      <c r="C19" s="128">
        <v>5400</v>
      </c>
      <c r="D19" s="128">
        <f t="shared" si="0"/>
        <v>0</v>
      </c>
      <c r="E19" s="130">
        <f t="shared" si="1"/>
        <v>0</v>
      </c>
      <c r="F19" s="100" t="s">
        <v>49</v>
      </c>
      <c r="G19" s="128">
        <v>93657</v>
      </c>
      <c r="H19" s="128">
        <f>93657</f>
        <v>93657</v>
      </c>
      <c r="I19" s="128"/>
      <c r="J19" s="130">
        <f t="shared" si="2"/>
        <v>0</v>
      </c>
      <c r="K19" s="135"/>
    </row>
    <row r="20" ht="17" customHeight="1" spans="1:11">
      <c r="A20" s="129" t="s">
        <v>50</v>
      </c>
      <c r="B20" s="128">
        <v>4670</v>
      </c>
      <c r="C20" s="128">
        <v>4670</v>
      </c>
      <c r="D20" s="128">
        <f t="shared" si="0"/>
        <v>0</v>
      </c>
      <c r="E20" s="130">
        <f t="shared" si="1"/>
        <v>0</v>
      </c>
      <c r="F20" s="100" t="s">
        <v>51</v>
      </c>
      <c r="G20" s="128">
        <v>19585.09352</v>
      </c>
      <c r="H20" s="128">
        <v>19585.09352</v>
      </c>
      <c r="I20" s="128">
        <f t="shared" si="3"/>
        <v>0</v>
      </c>
      <c r="J20" s="130">
        <f t="shared" si="2"/>
        <v>0</v>
      </c>
      <c r="K20" s="135"/>
    </row>
    <row r="21" ht="17" customHeight="1" spans="1:11">
      <c r="A21" s="129" t="s">
        <v>52</v>
      </c>
      <c r="B21" s="128">
        <v>13300</v>
      </c>
      <c r="C21" s="128">
        <v>13300</v>
      </c>
      <c r="D21" s="128">
        <f t="shared" si="0"/>
        <v>0</v>
      </c>
      <c r="E21" s="130">
        <f t="shared" si="1"/>
        <v>0</v>
      </c>
      <c r="F21" s="100" t="s">
        <v>53</v>
      </c>
      <c r="G21" s="128">
        <v>2627.40866</v>
      </c>
      <c r="H21" s="128">
        <v>2627.40866</v>
      </c>
      <c r="I21" s="128">
        <f t="shared" si="3"/>
        <v>0</v>
      </c>
      <c r="J21" s="130">
        <f t="shared" si="2"/>
        <v>0</v>
      </c>
      <c r="K21" s="135"/>
    </row>
    <row r="22" ht="17" customHeight="1" spans="1:11">
      <c r="A22" s="129" t="s">
        <v>54</v>
      </c>
      <c r="B22" s="128">
        <v>300</v>
      </c>
      <c r="C22" s="128">
        <v>300</v>
      </c>
      <c r="D22" s="128">
        <f t="shared" si="0"/>
        <v>0</v>
      </c>
      <c r="E22" s="130">
        <f t="shared" si="1"/>
        <v>0</v>
      </c>
      <c r="F22" s="100" t="s">
        <v>55</v>
      </c>
      <c r="G22" s="128">
        <v>4711.393</v>
      </c>
      <c r="H22" s="128">
        <v>4711.393</v>
      </c>
      <c r="I22" s="128">
        <f t="shared" si="3"/>
        <v>0</v>
      </c>
      <c r="J22" s="130">
        <f t="shared" si="2"/>
        <v>0</v>
      </c>
      <c r="K22" s="135"/>
    </row>
    <row r="23" ht="17" customHeight="1" spans="1:11">
      <c r="A23" s="127" t="s">
        <v>56</v>
      </c>
      <c r="B23" s="124">
        <f>SUM(B24:B29)</f>
        <v>29000</v>
      </c>
      <c r="C23" s="124">
        <f>SUM(C24:C29)</f>
        <v>31200</v>
      </c>
      <c r="D23" s="124">
        <f>SUM(D24:D29)</f>
        <v>2200</v>
      </c>
      <c r="E23" s="125">
        <f t="shared" si="1"/>
        <v>7.58620689655172</v>
      </c>
      <c r="F23" s="100" t="s">
        <v>57</v>
      </c>
      <c r="G23" s="128">
        <v>80</v>
      </c>
      <c r="H23" s="128">
        <v>80</v>
      </c>
      <c r="I23" s="128">
        <f t="shared" si="3"/>
        <v>0</v>
      </c>
      <c r="J23" s="130">
        <f t="shared" si="2"/>
        <v>0</v>
      </c>
      <c r="K23" s="135"/>
    </row>
    <row r="24" ht="17" customHeight="1" spans="1:11">
      <c r="A24" s="129" t="s">
        <v>58</v>
      </c>
      <c r="B24" s="128">
        <v>4300</v>
      </c>
      <c r="C24" s="128">
        <v>3500</v>
      </c>
      <c r="D24" s="128">
        <f t="shared" si="0"/>
        <v>-800</v>
      </c>
      <c r="E24" s="130">
        <f t="shared" si="1"/>
        <v>-18.6046511627907</v>
      </c>
      <c r="F24" s="100" t="s">
        <v>59</v>
      </c>
      <c r="G24" s="128">
        <v>6437.7129</v>
      </c>
      <c r="H24" s="128">
        <v>6437.7129</v>
      </c>
      <c r="I24" s="128">
        <f t="shared" si="3"/>
        <v>0</v>
      </c>
      <c r="J24" s="130">
        <f t="shared" si="2"/>
        <v>0</v>
      </c>
      <c r="K24" s="135"/>
    </row>
    <row r="25" ht="17" customHeight="1" spans="1:11">
      <c r="A25" s="129" t="s">
        <v>60</v>
      </c>
      <c r="B25" s="128">
        <v>12300</v>
      </c>
      <c r="C25" s="128">
        <v>14000</v>
      </c>
      <c r="D25" s="128">
        <f t="shared" si="0"/>
        <v>1700</v>
      </c>
      <c r="E25" s="130">
        <f t="shared" si="1"/>
        <v>13.8211382113821</v>
      </c>
      <c r="F25" s="100" t="s">
        <v>61</v>
      </c>
      <c r="G25" s="128">
        <v>30719.2501</v>
      </c>
      <c r="H25" s="128">
        <f>30719.2501</f>
        <v>30719.2501</v>
      </c>
      <c r="I25" s="128"/>
      <c r="J25" s="130">
        <f t="shared" si="2"/>
        <v>0</v>
      </c>
      <c r="K25" s="135"/>
    </row>
    <row r="26" ht="17" customHeight="1" spans="1:11">
      <c r="A26" s="129" t="s">
        <v>62</v>
      </c>
      <c r="B26" s="128">
        <v>3500</v>
      </c>
      <c r="C26" s="128">
        <v>4400</v>
      </c>
      <c r="D26" s="128">
        <f t="shared" si="0"/>
        <v>900</v>
      </c>
      <c r="E26" s="130">
        <f t="shared" si="1"/>
        <v>25.7142857142857</v>
      </c>
      <c r="F26" s="100" t="s">
        <v>63</v>
      </c>
      <c r="G26" s="128">
        <v>310.76</v>
      </c>
      <c r="H26" s="128">
        <v>310.76</v>
      </c>
      <c r="I26" s="128">
        <f t="shared" si="3"/>
        <v>0</v>
      </c>
      <c r="J26" s="130">
        <f t="shared" si="2"/>
        <v>0</v>
      </c>
      <c r="K26" s="135"/>
    </row>
    <row r="27" ht="17" customHeight="1" spans="1:11">
      <c r="A27" s="129" t="s">
        <v>64</v>
      </c>
      <c r="B27" s="128">
        <v>5300</v>
      </c>
      <c r="C27" s="128">
        <v>5300</v>
      </c>
      <c r="D27" s="128">
        <f t="shared" si="0"/>
        <v>0</v>
      </c>
      <c r="E27" s="130">
        <f t="shared" si="1"/>
        <v>0</v>
      </c>
      <c r="F27" s="131" t="s">
        <v>65</v>
      </c>
      <c r="G27" s="132">
        <v>3569.7202</v>
      </c>
      <c r="H27" s="128">
        <v>3569.7202</v>
      </c>
      <c r="I27" s="128">
        <f t="shared" si="3"/>
        <v>0</v>
      </c>
      <c r="J27" s="130">
        <f t="shared" si="2"/>
        <v>0</v>
      </c>
      <c r="K27" s="135"/>
    </row>
    <row r="28" ht="17" customHeight="1" spans="1:11">
      <c r="A28" s="100" t="s">
        <v>66</v>
      </c>
      <c r="B28" s="128">
        <v>1000</v>
      </c>
      <c r="C28" s="128">
        <v>1100</v>
      </c>
      <c r="D28" s="128">
        <f t="shared" si="0"/>
        <v>100</v>
      </c>
      <c r="E28" s="130">
        <f t="shared" si="1"/>
        <v>10</v>
      </c>
      <c r="F28" s="100" t="s">
        <v>67</v>
      </c>
      <c r="G28" s="128">
        <v>5015</v>
      </c>
      <c r="H28" s="128">
        <v>5015</v>
      </c>
      <c r="I28" s="128">
        <f t="shared" si="3"/>
        <v>0</v>
      </c>
      <c r="J28" s="130">
        <f t="shared" si="2"/>
        <v>0</v>
      </c>
      <c r="K28" s="135"/>
    </row>
    <row r="29" ht="17" customHeight="1" spans="1:11">
      <c r="A29" s="100" t="s">
        <v>68</v>
      </c>
      <c r="B29" s="128">
        <v>2600</v>
      </c>
      <c r="C29" s="128">
        <v>2900</v>
      </c>
      <c r="D29" s="128">
        <f t="shared" si="0"/>
        <v>300</v>
      </c>
      <c r="E29" s="130">
        <f t="shared" si="1"/>
        <v>11.5384615384615</v>
      </c>
      <c r="F29" s="100" t="s">
        <v>69</v>
      </c>
      <c r="G29" s="128">
        <v>9709</v>
      </c>
      <c r="H29" s="128">
        <v>9709</v>
      </c>
      <c r="I29" s="128">
        <f t="shared" si="3"/>
        <v>0</v>
      </c>
      <c r="J29" s="130">
        <f t="shared" si="2"/>
        <v>0</v>
      </c>
      <c r="K29" s="135"/>
    </row>
    <row r="30" ht="17" customHeight="1" spans="1:11">
      <c r="A30" s="126" t="s">
        <v>70</v>
      </c>
      <c r="B30" s="124">
        <f>B31+B35+B36+B39+B42</f>
        <v>526000</v>
      </c>
      <c r="C30" s="124">
        <f>C31+C35+C36+C39+C42</f>
        <v>546000</v>
      </c>
      <c r="D30" s="124">
        <f>D31+D35+D36+D39+D42</f>
        <v>20000</v>
      </c>
      <c r="E30" s="125">
        <f t="shared" si="1"/>
        <v>3.80228136882129</v>
      </c>
      <c r="F30" s="100" t="s">
        <v>71</v>
      </c>
      <c r="G30" s="128">
        <v>0</v>
      </c>
      <c r="H30" s="128">
        <v>0</v>
      </c>
      <c r="I30" s="128">
        <f t="shared" si="3"/>
        <v>0</v>
      </c>
      <c r="J30" s="130"/>
      <c r="K30" s="135"/>
    </row>
    <row r="31" ht="17" customHeight="1" spans="1:11">
      <c r="A31" s="126" t="s">
        <v>72</v>
      </c>
      <c r="B31" s="124">
        <f>SUM(B32:B34)</f>
        <v>345790</v>
      </c>
      <c r="C31" s="124">
        <f>SUM(C32:C34)</f>
        <v>345790</v>
      </c>
      <c r="D31" s="124"/>
      <c r="E31" s="125"/>
      <c r="F31" s="100"/>
      <c r="G31" s="128"/>
      <c r="H31" s="128"/>
      <c r="I31" s="128"/>
      <c r="J31" s="130"/>
      <c r="K31" s="135"/>
    </row>
    <row r="32" ht="17" customHeight="1" spans="1:11">
      <c r="A32" s="100" t="s">
        <v>73</v>
      </c>
      <c r="B32" s="128">
        <v>8705</v>
      </c>
      <c r="C32" s="128">
        <v>8705</v>
      </c>
      <c r="D32" s="128">
        <f t="shared" ref="D32:D42" si="4">C32-B32</f>
        <v>0</v>
      </c>
      <c r="E32" s="130">
        <f>D32/B32*100</f>
        <v>0</v>
      </c>
      <c r="F32" s="133"/>
      <c r="G32" s="134"/>
      <c r="H32" s="134"/>
      <c r="I32" s="134"/>
      <c r="J32" s="125"/>
      <c r="K32" s="135"/>
    </row>
    <row r="33" ht="17" customHeight="1" spans="1:11">
      <c r="A33" s="100" t="s">
        <v>74</v>
      </c>
      <c r="B33" s="128">
        <v>268579</v>
      </c>
      <c r="C33" s="128">
        <v>268579</v>
      </c>
      <c r="D33" s="128">
        <f t="shared" si="4"/>
        <v>0</v>
      </c>
      <c r="E33" s="130">
        <f>D33/B33*100</f>
        <v>0</v>
      </c>
      <c r="F33" s="126" t="s">
        <v>75</v>
      </c>
      <c r="G33" s="124">
        <f>SUM(G34:G35)</f>
        <v>68300</v>
      </c>
      <c r="H33" s="124">
        <f>SUM(H34:H35)</f>
        <v>68300</v>
      </c>
      <c r="I33" s="124">
        <f>SUM(I34:I35)</f>
        <v>0</v>
      </c>
      <c r="J33" s="125">
        <f>I33/G33*100</f>
        <v>0</v>
      </c>
      <c r="K33" s="146"/>
    </row>
    <row r="34" ht="17" customHeight="1" spans="1:11">
      <c r="A34" s="100" t="s">
        <v>76</v>
      </c>
      <c r="B34" s="128">
        <v>68506</v>
      </c>
      <c r="C34" s="128">
        <v>68506</v>
      </c>
      <c r="D34" s="128">
        <f t="shared" si="4"/>
        <v>0</v>
      </c>
      <c r="E34" s="130">
        <f>D34/B34*100</f>
        <v>0</v>
      </c>
      <c r="F34" s="129" t="s">
        <v>77</v>
      </c>
      <c r="G34" s="128">
        <v>15000</v>
      </c>
      <c r="H34" s="128">
        <v>15000</v>
      </c>
      <c r="I34" s="128">
        <f>H34-G34</f>
        <v>0</v>
      </c>
      <c r="J34" s="130">
        <f>I34/G34*100</f>
        <v>0</v>
      </c>
      <c r="K34" s="135"/>
    </row>
    <row r="35" ht="17" customHeight="1" spans="1:11">
      <c r="A35" s="126" t="s">
        <v>78</v>
      </c>
      <c r="B35" s="124">
        <v>372</v>
      </c>
      <c r="C35" s="124">
        <v>372</v>
      </c>
      <c r="D35" s="124">
        <f t="shared" si="4"/>
        <v>0</v>
      </c>
      <c r="E35" s="125">
        <f>D35/B35*100</f>
        <v>0</v>
      </c>
      <c r="F35" s="129" t="s">
        <v>79</v>
      </c>
      <c r="G35" s="128">
        <v>53300</v>
      </c>
      <c r="H35" s="128">
        <v>53300</v>
      </c>
      <c r="I35" s="128">
        <f>G35-H35</f>
        <v>0</v>
      </c>
      <c r="J35" s="130">
        <f>I35/G35*100</f>
        <v>0</v>
      </c>
      <c r="K35" s="135"/>
    </row>
    <row r="36" ht="17" customHeight="1" spans="1:11">
      <c r="A36" s="126" t="s">
        <v>80</v>
      </c>
      <c r="B36" s="124">
        <f>SUM(B37:B38)</f>
        <v>96900</v>
      </c>
      <c r="C36" s="124">
        <v>96900</v>
      </c>
      <c r="D36" s="124">
        <f t="shared" si="4"/>
        <v>0</v>
      </c>
      <c r="E36" s="125"/>
      <c r="F36" s="129"/>
      <c r="G36" s="128">
        <v>0</v>
      </c>
      <c r="H36" s="128">
        <v>0</v>
      </c>
      <c r="I36" s="124">
        <v>0</v>
      </c>
      <c r="J36" s="125"/>
      <c r="K36" s="135"/>
    </row>
    <row r="37" ht="17" customHeight="1" spans="1:11">
      <c r="A37" s="100" t="s">
        <v>81</v>
      </c>
      <c r="B37" s="128">
        <v>30000</v>
      </c>
      <c r="C37" s="128">
        <v>30000</v>
      </c>
      <c r="D37" s="128">
        <f t="shared" si="4"/>
        <v>0</v>
      </c>
      <c r="E37" s="130"/>
      <c r="F37" s="126" t="s">
        <v>82</v>
      </c>
      <c r="G37" s="124">
        <v>66900</v>
      </c>
      <c r="H37" s="124">
        <v>66900</v>
      </c>
      <c r="I37" s="124">
        <f>H37-G37</f>
        <v>0</v>
      </c>
      <c r="J37" s="125"/>
      <c r="K37" s="146"/>
    </row>
    <row r="38" ht="17" customHeight="1" spans="1:11">
      <c r="A38" s="100" t="s">
        <v>83</v>
      </c>
      <c r="B38" s="128">
        <v>66900</v>
      </c>
      <c r="C38" s="128">
        <v>66900</v>
      </c>
      <c r="D38" s="128">
        <f t="shared" si="4"/>
        <v>0</v>
      </c>
      <c r="E38" s="130"/>
      <c r="F38" s="135"/>
      <c r="G38" s="136"/>
      <c r="H38" s="136"/>
      <c r="I38" s="124"/>
      <c r="J38" s="125"/>
      <c r="K38" s="135"/>
    </row>
    <row r="39" ht="17" customHeight="1" spans="1:11">
      <c r="A39" s="137" t="s">
        <v>84</v>
      </c>
      <c r="B39" s="124">
        <f>SUM(B40:B41)</f>
        <v>59000</v>
      </c>
      <c r="C39" s="124">
        <f>C40+C41</f>
        <v>79000</v>
      </c>
      <c r="D39" s="124">
        <f t="shared" si="4"/>
        <v>20000</v>
      </c>
      <c r="E39" s="125">
        <f>D39/B39*100</f>
        <v>33.8983050847458</v>
      </c>
      <c r="F39" s="135"/>
      <c r="G39" s="136"/>
      <c r="H39" s="136"/>
      <c r="I39" s="124"/>
      <c r="J39" s="125"/>
      <c r="K39" s="135"/>
    </row>
    <row r="40" ht="17" customHeight="1" spans="1:11">
      <c r="A40" s="100" t="s">
        <v>85</v>
      </c>
      <c r="B40" s="128">
        <v>55000</v>
      </c>
      <c r="C40" s="128">
        <v>35000</v>
      </c>
      <c r="D40" s="124">
        <f t="shared" si="4"/>
        <v>-20000</v>
      </c>
      <c r="E40" s="125">
        <f>D40/B40*100</f>
        <v>-36.3636363636364</v>
      </c>
      <c r="F40" s="135"/>
      <c r="G40" s="136"/>
      <c r="H40" s="136"/>
      <c r="I40" s="124"/>
      <c r="J40" s="125"/>
      <c r="K40" s="135"/>
    </row>
    <row r="41" s="108" customFormat="1" ht="17" customHeight="1" spans="1:11">
      <c r="A41" s="100" t="s">
        <v>86</v>
      </c>
      <c r="B41" s="128">
        <v>4000</v>
      </c>
      <c r="C41" s="128">
        <v>44000</v>
      </c>
      <c r="D41" s="128">
        <f t="shared" si="4"/>
        <v>40000</v>
      </c>
      <c r="E41" s="130"/>
      <c r="F41" s="135"/>
      <c r="G41" s="136"/>
      <c r="H41" s="136"/>
      <c r="I41" s="128"/>
      <c r="J41" s="125"/>
      <c r="K41" s="135"/>
    </row>
    <row r="42" s="108" customFormat="1" ht="17" customHeight="1" spans="1:11">
      <c r="A42" s="126" t="s">
        <v>87</v>
      </c>
      <c r="B42" s="124">
        <v>23938</v>
      </c>
      <c r="C42" s="124">
        <v>23938</v>
      </c>
      <c r="D42" s="138">
        <f t="shared" si="4"/>
        <v>0</v>
      </c>
      <c r="E42" s="139">
        <f>D42/B42*100</f>
        <v>0</v>
      </c>
      <c r="F42" s="140"/>
      <c r="G42" s="141"/>
      <c r="H42" s="141"/>
      <c r="I42" s="147"/>
      <c r="J42" s="139"/>
      <c r="K42" s="140"/>
    </row>
    <row r="43" customHeight="1" spans="1:1">
      <c r="A43" s="142"/>
    </row>
    <row r="44" customHeight="1" spans="4:4">
      <c r="D44" s="109" t="s">
        <v>88</v>
      </c>
    </row>
    <row r="52" customHeight="1" spans="11:11">
      <c r="K52" s="148"/>
    </row>
    <row r="53" customHeight="1" spans="11:11">
      <c r="K53" s="148"/>
    </row>
    <row r="59" customHeight="1" spans="11:11">
      <c r="K59" s="149"/>
    </row>
  </sheetData>
  <mergeCells count="10">
    <mergeCell ref="A2:K2"/>
    <mergeCell ref="A4:A6"/>
    <mergeCell ref="B4:B6"/>
    <mergeCell ref="C4:C6"/>
    <mergeCell ref="F4:F6"/>
    <mergeCell ref="G4:G6"/>
    <mergeCell ref="H4:H6"/>
    <mergeCell ref="K4:K6"/>
    <mergeCell ref="D4:E5"/>
    <mergeCell ref="I4:J5"/>
  </mergeCells>
  <printOptions horizontalCentered="1"/>
  <pageMargins left="0.354166666666667" right="0.275" top="0.196527777777778" bottom="0.354166666666667" header="0.156944444444444" footer="0.156944444444444"/>
  <pageSetup paperSize="9" scale="75" orientation="landscape" useFirstPageNumber="1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9"/>
  <sheetViews>
    <sheetView showZeros="0" zoomScale="70" zoomScaleNormal="70" workbookViewId="0">
      <selection activeCell="M15" sqref="M15"/>
    </sheetView>
  </sheetViews>
  <sheetFormatPr defaultColWidth="9" defaultRowHeight="14.25"/>
  <cols>
    <col min="1" max="1" width="38.3916666666667" style="46" customWidth="1"/>
    <col min="2" max="2" width="12.75" style="47" customWidth="1"/>
    <col min="3" max="3" width="15.7" style="47" customWidth="1"/>
    <col min="4" max="4" width="13.925" style="47" customWidth="1"/>
    <col min="5" max="5" width="12.675" style="48" customWidth="1"/>
    <col min="6" max="6" width="58.0333333333333" style="47" customWidth="1"/>
    <col min="7" max="7" width="14.1083333333333" style="47" customWidth="1"/>
    <col min="8" max="8" width="15.8833333333333" style="47" customWidth="1"/>
    <col min="9" max="9" width="15.175" style="47" customWidth="1"/>
    <col min="10" max="10" width="13.3916666666667" style="47" customWidth="1"/>
    <col min="11" max="11" width="10.5333333333333" style="47" customWidth="1"/>
    <col min="12" max="247" width="9" style="49"/>
    <col min="248" max="16384" width="9" style="6"/>
  </cols>
  <sheetData>
    <row r="1" ht="23" customHeight="1" spans="1:11">
      <c r="A1" s="50" t="s">
        <v>89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25.5" spans="1:11">
      <c r="A2" s="52" t="s">
        <v>90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2" customHeight="1" spans="1:11">
      <c r="A3" s="53"/>
      <c r="B3" s="53"/>
      <c r="C3" s="53"/>
      <c r="D3" s="53"/>
      <c r="E3" s="53"/>
      <c r="F3" s="53"/>
      <c r="G3" s="53"/>
      <c r="H3" s="53"/>
      <c r="I3" s="53"/>
      <c r="J3" s="51"/>
      <c r="K3" s="51"/>
    </row>
    <row r="4" s="44" customFormat="1" ht="23" customHeight="1" spans="1:247">
      <c r="A4" s="54" t="s">
        <v>15</v>
      </c>
      <c r="B4" s="55"/>
      <c r="C4" s="55"/>
      <c r="D4" s="56"/>
      <c r="E4" s="57"/>
      <c r="F4" s="58">
        <v>44540</v>
      </c>
      <c r="G4" s="59"/>
      <c r="H4" s="59"/>
      <c r="I4" s="59"/>
      <c r="J4" s="101" t="s">
        <v>16</v>
      </c>
      <c r="K4" s="101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</row>
    <row r="5" ht="38" customHeight="1" spans="1:11">
      <c r="A5" s="60" t="s">
        <v>91</v>
      </c>
      <c r="B5" s="61" t="s">
        <v>18</v>
      </c>
      <c r="C5" s="62" t="s">
        <v>19</v>
      </c>
      <c r="D5" s="61" t="s">
        <v>92</v>
      </c>
      <c r="E5" s="61" t="s">
        <v>93</v>
      </c>
      <c r="F5" s="60" t="s">
        <v>94</v>
      </c>
      <c r="G5" s="61" t="s">
        <v>18</v>
      </c>
      <c r="H5" s="62" t="s">
        <v>19</v>
      </c>
      <c r="I5" s="61" t="s">
        <v>92</v>
      </c>
      <c r="J5" s="61" t="s">
        <v>93</v>
      </c>
      <c r="K5" s="61" t="s">
        <v>95</v>
      </c>
    </row>
    <row r="6" s="45" customFormat="1" ht="31" customHeight="1" spans="1:247">
      <c r="A6" s="63" t="s">
        <v>96</v>
      </c>
      <c r="B6" s="64">
        <f>B7+B29</f>
        <v>352758</v>
      </c>
      <c r="C6" s="64">
        <f>C7+C29</f>
        <v>428358</v>
      </c>
      <c r="D6" s="64">
        <f>D7+D29</f>
        <v>75600</v>
      </c>
      <c r="E6" s="65">
        <f>D6/B6*100</f>
        <v>21.4311227527087</v>
      </c>
      <c r="F6" s="66" t="s">
        <v>96</v>
      </c>
      <c r="G6" s="64">
        <f>G7+G35</f>
        <v>352758</v>
      </c>
      <c r="H6" s="64">
        <f>H7+H35</f>
        <v>428358</v>
      </c>
      <c r="I6" s="64">
        <f>I7+I35</f>
        <v>75600</v>
      </c>
      <c r="J6" s="65">
        <f>I6/G6*100</f>
        <v>21.4311227527087</v>
      </c>
      <c r="K6" s="61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</row>
    <row r="7" ht="21" customHeight="1" spans="1:11">
      <c r="A7" s="67" t="s">
        <v>26</v>
      </c>
      <c r="B7" s="64">
        <f>B8+B12+B13</f>
        <v>150000</v>
      </c>
      <c r="C7" s="64">
        <f>C8+C12+C13</f>
        <v>175600</v>
      </c>
      <c r="D7" s="64">
        <f t="shared" ref="D7:D15" si="0">C7-B7</f>
        <v>25600</v>
      </c>
      <c r="E7" s="68">
        <f t="shared" ref="E7:E13" si="1">D7/B7*100</f>
        <v>17.0666666666667</v>
      </c>
      <c r="F7" s="69" t="s">
        <v>97</v>
      </c>
      <c r="G7" s="70">
        <f>G8+G10+G13+G27+G30+G34</f>
        <v>280258</v>
      </c>
      <c r="H7" s="70">
        <f>H8+H10+H13+H27+H30+H34</f>
        <v>374758</v>
      </c>
      <c r="I7" s="70">
        <f>I8+I10+I13+I27+I30+I34</f>
        <v>94500</v>
      </c>
      <c r="J7" s="104">
        <f>I7/G7*100</f>
        <v>33.7189304141184</v>
      </c>
      <c r="K7" s="105"/>
    </row>
    <row r="8" ht="22" customHeight="1" spans="1:11">
      <c r="A8" s="71" t="s">
        <v>98</v>
      </c>
      <c r="B8" s="72">
        <f>SUM(B9:B11)</f>
        <v>130000</v>
      </c>
      <c r="C8" s="72">
        <v>152000</v>
      </c>
      <c r="D8" s="73">
        <f t="shared" si="0"/>
        <v>22000</v>
      </c>
      <c r="E8" s="74">
        <f t="shared" si="1"/>
        <v>16.9230769230769</v>
      </c>
      <c r="F8" s="69" t="s">
        <v>99</v>
      </c>
      <c r="G8" s="75">
        <f>G9</f>
        <v>0</v>
      </c>
      <c r="H8" s="75">
        <f>H9</f>
        <v>0</v>
      </c>
      <c r="I8" s="70">
        <f t="shared" ref="I7:I15" si="2">H8-G8</f>
        <v>0</v>
      </c>
      <c r="J8" s="106"/>
      <c r="K8" s="105"/>
    </row>
    <row r="9" ht="22" customHeight="1" spans="1:11">
      <c r="A9" s="76" t="s">
        <v>100</v>
      </c>
      <c r="B9" s="72">
        <v>800</v>
      </c>
      <c r="C9" s="73">
        <v>900</v>
      </c>
      <c r="D9" s="73">
        <f t="shared" si="0"/>
        <v>100</v>
      </c>
      <c r="E9" s="74">
        <f t="shared" si="1"/>
        <v>12.5</v>
      </c>
      <c r="F9" s="77" t="s">
        <v>101</v>
      </c>
      <c r="G9" s="75"/>
      <c r="H9" s="78"/>
      <c r="I9" s="70">
        <f t="shared" si="2"/>
        <v>0</v>
      </c>
      <c r="J9" s="106"/>
      <c r="K9" s="105"/>
    </row>
    <row r="10" ht="22" customHeight="1" spans="1:11">
      <c r="A10" s="76" t="s">
        <v>102</v>
      </c>
      <c r="B10" s="72">
        <v>200</v>
      </c>
      <c r="C10" s="73">
        <v>300</v>
      </c>
      <c r="D10" s="73">
        <f t="shared" si="0"/>
        <v>100</v>
      </c>
      <c r="E10" s="74">
        <f t="shared" si="1"/>
        <v>50</v>
      </c>
      <c r="F10" s="79" t="s">
        <v>103</v>
      </c>
      <c r="G10" s="80">
        <f>G11+G12</f>
        <v>1046</v>
      </c>
      <c r="H10" s="80">
        <f>H11+H12</f>
        <v>1046</v>
      </c>
      <c r="I10" s="70">
        <f t="shared" si="2"/>
        <v>0</v>
      </c>
      <c r="J10" s="106">
        <f t="shared" ref="J10:J15" si="3">I10/G10*100</f>
        <v>0</v>
      </c>
      <c r="K10" s="107"/>
    </row>
    <row r="11" ht="22" customHeight="1" spans="1:11">
      <c r="A11" s="76" t="s">
        <v>104</v>
      </c>
      <c r="B11" s="72">
        <v>129000</v>
      </c>
      <c r="C11" s="73">
        <v>150800</v>
      </c>
      <c r="D11" s="73">
        <f t="shared" si="0"/>
        <v>21800</v>
      </c>
      <c r="E11" s="74">
        <f t="shared" si="1"/>
        <v>16.8992248062016</v>
      </c>
      <c r="F11" s="81" t="s">
        <v>105</v>
      </c>
      <c r="G11" s="75">
        <v>973</v>
      </c>
      <c r="H11" s="78">
        <v>973</v>
      </c>
      <c r="I11" s="78">
        <f t="shared" si="2"/>
        <v>0</v>
      </c>
      <c r="J11" s="106">
        <f t="shared" si="3"/>
        <v>0</v>
      </c>
      <c r="K11" s="105"/>
    </row>
    <row r="12" ht="22" customHeight="1" spans="1:11">
      <c r="A12" s="71" t="s">
        <v>106</v>
      </c>
      <c r="B12" s="72">
        <v>19830</v>
      </c>
      <c r="C12" s="82">
        <v>23000</v>
      </c>
      <c r="D12" s="73">
        <f t="shared" si="0"/>
        <v>3170</v>
      </c>
      <c r="E12" s="74">
        <f t="shared" si="1"/>
        <v>15.9858799798285</v>
      </c>
      <c r="F12" s="81" t="s">
        <v>107</v>
      </c>
      <c r="G12" s="75">
        <v>73</v>
      </c>
      <c r="H12" s="78">
        <v>73</v>
      </c>
      <c r="I12" s="78">
        <f t="shared" si="2"/>
        <v>0</v>
      </c>
      <c r="J12" s="106">
        <f t="shared" si="3"/>
        <v>0</v>
      </c>
      <c r="K12" s="105"/>
    </row>
    <row r="13" ht="22" customHeight="1" spans="1:11">
      <c r="A13" s="71" t="s">
        <v>108</v>
      </c>
      <c r="B13" s="72">
        <v>170</v>
      </c>
      <c r="C13" s="82">
        <v>600</v>
      </c>
      <c r="D13" s="73">
        <f t="shared" si="0"/>
        <v>430</v>
      </c>
      <c r="E13" s="74">
        <f t="shared" si="1"/>
        <v>252.941176470588</v>
      </c>
      <c r="F13" s="83" t="s">
        <v>109</v>
      </c>
      <c r="G13" s="80">
        <f>G14+G18+G19+G20+G25</f>
        <v>115387</v>
      </c>
      <c r="H13" s="80">
        <f>H14+H18+H19+H20+H25</f>
        <v>159887</v>
      </c>
      <c r="I13" s="70">
        <f t="shared" si="2"/>
        <v>44500</v>
      </c>
      <c r="J13" s="104">
        <f t="shared" si="3"/>
        <v>38.5658696386941</v>
      </c>
      <c r="K13" s="105"/>
    </row>
    <row r="14" ht="22" customHeight="1" spans="1:11">
      <c r="A14" s="84"/>
      <c r="B14" s="85"/>
      <c r="C14" s="85"/>
      <c r="D14" s="73">
        <f t="shared" si="0"/>
        <v>0</v>
      </c>
      <c r="E14" s="74"/>
      <c r="F14" s="86" t="s">
        <v>110</v>
      </c>
      <c r="G14" s="75">
        <f>G15+G17+G16</f>
        <v>89467</v>
      </c>
      <c r="H14" s="75">
        <f>H15+H17+H16</f>
        <v>130194</v>
      </c>
      <c r="I14" s="78">
        <f t="shared" ref="I14:I34" si="4">H14-G14</f>
        <v>40727</v>
      </c>
      <c r="J14" s="106">
        <f t="shared" si="3"/>
        <v>45.5218125118759</v>
      </c>
      <c r="K14" s="105"/>
    </row>
    <row r="15" ht="22" customHeight="1" spans="1:11">
      <c r="A15" s="84"/>
      <c r="B15" s="85"/>
      <c r="C15" s="85"/>
      <c r="D15" s="64">
        <f t="shared" si="0"/>
        <v>0</v>
      </c>
      <c r="E15" s="68"/>
      <c r="F15" s="87" t="s">
        <v>111</v>
      </c>
      <c r="G15" s="75">
        <v>48758</v>
      </c>
      <c r="H15" s="78">
        <f>48758+16100+20000+27</f>
        <v>84885</v>
      </c>
      <c r="I15" s="78">
        <f t="shared" si="4"/>
        <v>36127</v>
      </c>
      <c r="J15" s="106">
        <f t="shared" si="3"/>
        <v>74.0945075679888</v>
      </c>
      <c r="K15" s="105"/>
    </row>
    <row r="16" ht="22" customHeight="1" spans="1:11">
      <c r="A16" s="84"/>
      <c r="B16" s="85"/>
      <c r="C16" s="85"/>
      <c r="D16" s="64"/>
      <c r="E16" s="68"/>
      <c r="F16" s="87" t="s">
        <v>112</v>
      </c>
      <c r="G16" s="75">
        <v>1622</v>
      </c>
      <c r="H16" s="78">
        <f>1622+4600</f>
        <v>6222</v>
      </c>
      <c r="I16" s="78">
        <f t="shared" si="4"/>
        <v>4600</v>
      </c>
      <c r="J16" s="106"/>
      <c r="K16" s="105"/>
    </row>
    <row r="17" ht="22" customHeight="1" spans="1:11">
      <c r="A17" s="84"/>
      <c r="B17" s="85"/>
      <c r="C17" s="85"/>
      <c r="D17" s="64">
        <f t="shared" ref="D17:D28" si="5">C17-B17</f>
        <v>0</v>
      </c>
      <c r="E17" s="68"/>
      <c r="F17" s="88" t="s">
        <v>113</v>
      </c>
      <c r="G17" s="75">
        <v>39087</v>
      </c>
      <c r="H17" s="78">
        <v>39087</v>
      </c>
      <c r="I17" s="78">
        <f t="shared" si="4"/>
        <v>0</v>
      </c>
      <c r="J17" s="106">
        <f t="shared" ref="J17:J28" si="6">I17/G17*100</f>
        <v>0</v>
      </c>
      <c r="K17" s="105"/>
    </row>
    <row r="18" ht="22" customHeight="1" spans="1:11">
      <c r="A18" s="84"/>
      <c r="B18" s="85"/>
      <c r="C18" s="85"/>
      <c r="D18" s="64">
        <f t="shared" si="5"/>
        <v>0</v>
      </c>
      <c r="E18" s="68"/>
      <c r="F18" s="89" t="s">
        <v>114</v>
      </c>
      <c r="G18" s="75">
        <v>800</v>
      </c>
      <c r="H18" s="78">
        <v>900</v>
      </c>
      <c r="I18" s="78">
        <f t="shared" si="4"/>
        <v>100</v>
      </c>
      <c r="J18" s="106">
        <f t="shared" si="6"/>
        <v>12.5</v>
      </c>
      <c r="K18" s="105"/>
    </row>
    <row r="19" ht="22" customHeight="1" spans="1:11">
      <c r="A19" s="90"/>
      <c r="B19" s="82"/>
      <c r="C19" s="82"/>
      <c r="D19" s="64">
        <f t="shared" si="5"/>
        <v>0</v>
      </c>
      <c r="E19" s="68"/>
      <c r="F19" s="89" t="s">
        <v>115</v>
      </c>
      <c r="G19" s="75">
        <v>200</v>
      </c>
      <c r="H19" s="78">
        <v>300</v>
      </c>
      <c r="I19" s="78">
        <f t="shared" si="4"/>
        <v>100</v>
      </c>
      <c r="J19" s="106">
        <f t="shared" si="6"/>
        <v>50</v>
      </c>
      <c r="K19" s="105"/>
    </row>
    <row r="20" ht="22" customHeight="1" spans="1:11">
      <c r="A20" s="91"/>
      <c r="B20" s="73"/>
      <c r="C20" s="73"/>
      <c r="D20" s="64">
        <f t="shared" si="5"/>
        <v>0</v>
      </c>
      <c r="E20" s="68"/>
      <c r="F20" s="89" t="s">
        <v>116</v>
      </c>
      <c r="G20" s="75">
        <f>SUM(G21:G24)</f>
        <v>24723</v>
      </c>
      <c r="H20" s="75">
        <f>SUM(H21:H24)</f>
        <v>27893</v>
      </c>
      <c r="I20" s="78">
        <f t="shared" si="4"/>
        <v>3170</v>
      </c>
      <c r="J20" s="106">
        <f t="shared" si="6"/>
        <v>12.8220685191927</v>
      </c>
      <c r="K20" s="105"/>
    </row>
    <row r="21" ht="22" customHeight="1" spans="1:11">
      <c r="A21" s="92"/>
      <c r="B21" s="73"/>
      <c r="C21" s="73"/>
      <c r="D21" s="64">
        <f t="shared" si="5"/>
        <v>0</v>
      </c>
      <c r="E21" s="68"/>
      <c r="F21" s="88" t="s">
        <v>117</v>
      </c>
      <c r="G21" s="75">
        <v>8912</v>
      </c>
      <c r="H21" s="78">
        <v>8912</v>
      </c>
      <c r="I21" s="78">
        <f t="shared" si="4"/>
        <v>0</v>
      </c>
      <c r="J21" s="106">
        <f t="shared" si="6"/>
        <v>0</v>
      </c>
      <c r="K21" s="105"/>
    </row>
    <row r="22" ht="22" customHeight="1" spans="1:11">
      <c r="A22" s="91"/>
      <c r="B22" s="73"/>
      <c r="C22" s="73"/>
      <c r="D22" s="64">
        <f t="shared" si="5"/>
        <v>0</v>
      </c>
      <c r="E22" s="68"/>
      <c r="F22" s="88" t="s">
        <v>118</v>
      </c>
      <c r="G22" s="75">
        <v>5920</v>
      </c>
      <c r="H22" s="78">
        <v>5920</v>
      </c>
      <c r="I22" s="78">
        <f t="shared" si="4"/>
        <v>0</v>
      </c>
      <c r="J22" s="106">
        <f t="shared" si="6"/>
        <v>0</v>
      </c>
      <c r="K22" s="105"/>
    </row>
    <row r="23" ht="22" customHeight="1" spans="1:11">
      <c r="A23" s="91"/>
      <c r="B23" s="73"/>
      <c r="C23" s="73"/>
      <c r="D23" s="64">
        <f t="shared" si="5"/>
        <v>0</v>
      </c>
      <c r="E23" s="68"/>
      <c r="F23" s="88" t="s">
        <v>119</v>
      </c>
      <c r="G23" s="75">
        <v>30</v>
      </c>
      <c r="H23" s="78">
        <v>30</v>
      </c>
      <c r="I23" s="78">
        <f t="shared" si="4"/>
        <v>0</v>
      </c>
      <c r="J23" s="106">
        <f t="shared" si="6"/>
        <v>0</v>
      </c>
      <c r="K23" s="105"/>
    </row>
    <row r="24" ht="22" customHeight="1" spans="1:11">
      <c r="A24" s="91"/>
      <c r="B24" s="73"/>
      <c r="C24" s="73"/>
      <c r="D24" s="64">
        <f t="shared" si="5"/>
        <v>0</v>
      </c>
      <c r="E24" s="68"/>
      <c r="F24" s="88" t="s">
        <v>120</v>
      </c>
      <c r="G24" s="75">
        <v>9861</v>
      </c>
      <c r="H24" s="78">
        <f>9861+3170</f>
        <v>13031</v>
      </c>
      <c r="I24" s="78">
        <f t="shared" si="4"/>
        <v>3170</v>
      </c>
      <c r="J24" s="106">
        <f t="shared" si="6"/>
        <v>32.1468410911672</v>
      </c>
      <c r="K24" s="105"/>
    </row>
    <row r="25" ht="22" customHeight="1" spans="1:11">
      <c r="A25" s="91"/>
      <c r="B25" s="73"/>
      <c r="C25" s="73"/>
      <c r="D25" s="64">
        <f t="shared" si="5"/>
        <v>0</v>
      </c>
      <c r="E25" s="68"/>
      <c r="F25" s="89" t="s">
        <v>121</v>
      </c>
      <c r="G25" s="75">
        <f>G26</f>
        <v>197</v>
      </c>
      <c r="H25" s="75">
        <f>H26</f>
        <v>600</v>
      </c>
      <c r="I25" s="78">
        <f t="shared" si="4"/>
        <v>403</v>
      </c>
      <c r="J25" s="106">
        <f t="shared" si="6"/>
        <v>204.568527918782</v>
      </c>
      <c r="K25" s="105"/>
    </row>
    <row r="26" ht="22" customHeight="1" spans="1:11">
      <c r="A26" s="91"/>
      <c r="B26" s="73"/>
      <c r="C26" s="73"/>
      <c r="D26" s="64">
        <f t="shared" si="5"/>
        <v>0</v>
      </c>
      <c r="E26" s="68"/>
      <c r="F26" s="88" t="s">
        <v>122</v>
      </c>
      <c r="G26" s="75">
        <v>197</v>
      </c>
      <c r="H26" s="78">
        <v>600</v>
      </c>
      <c r="I26" s="78">
        <f t="shared" si="4"/>
        <v>403</v>
      </c>
      <c r="J26" s="106">
        <f t="shared" si="6"/>
        <v>204.568527918782</v>
      </c>
      <c r="K26" s="105"/>
    </row>
    <row r="27" ht="22" customHeight="1" spans="1:11">
      <c r="A27" s="91"/>
      <c r="B27" s="73"/>
      <c r="C27" s="73"/>
      <c r="D27" s="64">
        <f t="shared" si="5"/>
        <v>0</v>
      </c>
      <c r="E27" s="68"/>
      <c r="F27" s="69" t="s">
        <v>123</v>
      </c>
      <c r="G27" s="80">
        <f>G28+G29</f>
        <v>2684</v>
      </c>
      <c r="H27" s="80">
        <f>H28+H29</f>
        <v>2684</v>
      </c>
      <c r="I27" s="70">
        <f t="shared" si="4"/>
        <v>0</v>
      </c>
      <c r="J27" s="104">
        <f t="shared" si="6"/>
        <v>0</v>
      </c>
      <c r="K27" s="107"/>
    </row>
    <row r="28" ht="22" customHeight="1" spans="1:11">
      <c r="A28" s="92"/>
      <c r="B28" s="73"/>
      <c r="C28" s="73"/>
      <c r="D28" s="64">
        <f t="shared" si="5"/>
        <v>0</v>
      </c>
      <c r="E28" s="68"/>
      <c r="F28" s="77" t="s">
        <v>124</v>
      </c>
      <c r="G28" s="75">
        <v>2664</v>
      </c>
      <c r="H28" s="78">
        <v>2664</v>
      </c>
      <c r="I28" s="78">
        <f t="shared" si="4"/>
        <v>0</v>
      </c>
      <c r="J28" s="106">
        <f t="shared" si="6"/>
        <v>0</v>
      </c>
      <c r="K28" s="105"/>
    </row>
    <row r="29" ht="22" customHeight="1" spans="1:11">
      <c r="A29" s="67" t="s">
        <v>70</v>
      </c>
      <c r="B29" s="64">
        <f>B30+B33+B37</f>
        <v>202758</v>
      </c>
      <c r="C29" s="64">
        <f>C30+C33+C37</f>
        <v>252758</v>
      </c>
      <c r="D29" s="64">
        <f>D30+D33+D37</f>
        <v>50000</v>
      </c>
      <c r="E29" s="68">
        <f>D29/B29*100</f>
        <v>24.6599394351887</v>
      </c>
      <c r="F29" s="88" t="s">
        <v>125</v>
      </c>
      <c r="G29" s="75">
        <v>20</v>
      </c>
      <c r="H29" s="78">
        <v>20</v>
      </c>
      <c r="I29" s="78">
        <f t="shared" si="4"/>
        <v>0</v>
      </c>
      <c r="J29" s="106"/>
      <c r="K29" s="105"/>
    </row>
    <row r="30" ht="22" customHeight="1" spans="1:11">
      <c r="A30" s="93" t="s">
        <v>126</v>
      </c>
      <c r="B30" s="64">
        <v>8800</v>
      </c>
      <c r="C30" s="64">
        <v>8800</v>
      </c>
      <c r="D30" s="64">
        <f t="shared" ref="D30:D35" si="7">C30-B30</f>
        <v>0</v>
      </c>
      <c r="E30" s="68">
        <f>D30/B30*100</f>
        <v>0</v>
      </c>
      <c r="F30" s="94" t="s">
        <v>127</v>
      </c>
      <c r="G30" s="80">
        <f>G31+G32+G33</f>
        <v>146181</v>
      </c>
      <c r="H30" s="80">
        <f>H31+H32+H33</f>
        <v>196181</v>
      </c>
      <c r="I30" s="70">
        <f t="shared" si="4"/>
        <v>50000</v>
      </c>
      <c r="J30" s="104">
        <f>I30/G30*100</f>
        <v>34.2041715407611</v>
      </c>
      <c r="K30" s="107"/>
    </row>
    <row r="31" ht="22" customHeight="1" spans="1:11">
      <c r="A31" s="95"/>
      <c r="B31" s="73"/>
      <c r="C31" s="73"/>
      <c r="D31" s="73">
        <f t="shared" si="7"/>
        <v>0</v>
      </c>
      <c r="E31" s="68"/>
      <c r="F31" s="96" t="s">
        <v>128</v>
      </c>
      <c r="G31" s="75">
        <v>140000</v>
      </c>
      <c r="H31" s="78">
        <v>190000</v>
      </c>
      <c r="I31" s="78">
        <f t="shared" si="4"/>
        <v>50000</v>
      </c>
      <c r="J31" s="106"/>
      <c r="K31" s="105"/>
    </row>
    <row r="32" ht="22" customHeight="1" spans="1:11">
      <c r="A32" s="97"/>
      <c r="B32" s="73"/>
      <c r="C32" s="73"/>
      <c r="D32" s="64">
        <f t="shared" si="7"/>
        <v>0</v>
      </c>
      <c r="E32" s="68"/>
      <c r="F32" s="88" t="s">
        <v>129</v>
      </c>
      <c r="G32" s="75"/>
      <c r="H32" s="78"/>
      <c r="I32" s="70">
        <f t="shared" si="4"/>
        <v>0</v>
      </c>
      <c r="J32" s="106"/>
      <c r="K32" s="105"/>
    </row>
    <row r="33" ht="22" customHeight="1" spans="1:11">
      <c r="A33" s="94" t="s">
        <v>130</v>
      </c>
      <c r="B33" s="64">
        <f>B34+B35</f>
        <v>41958</v>
      </c>
      <c r="C33" s="64">
        <f>C34+C35</f>
        <v>41958</v>
      </c>
      <c r="D33" s="64">
        <f t="shared" si="7"/>
        <v>0</v>
      </c>
      <c r="E33" s="68">
        <f>D33/B33*100</f>
        <v>0</v>
      </c>
      <c r="F33" s="88" t="s">
        <v>131</v>
      </c>
      <c r="G33" s="75">
        <v>6181</v>
      </c>
      <c r="H33" s="78">
        <f>6181</f>
        <v>6181</v>
      </c>
      <c r="I33" s="78">
        <f t="shared" si="4"/>
        <v>0</v>
      </c>
      <c r="J33" s="106">
        <f>I33/G33*100</f>
        <v>0</v>
      </c>
      <c r="K33" s="105"/>
    </row>
    <row r="34" ht="22" customHeight="1" spans="1:11">
      <c r="A34" s="89" t="s">
        <v>132</v>
      </c>
      <c r="B34" s="98">
        <v>3540</v>
      </c>
      <c r="C34" s="98">
        <v>3540</v>
      </c>
      <c r="D34" s="64">
        <f t="shared" si="7"/>
        <v>0</v>
      </c>
      <c r="E34" s="68">
        <f>D34/B34*100</f>
        <v>0</v>
      </c>
      <c r="F34" s="67" t="s">
        <v>133</v>
      </c>
      <c r="G34" s="80">
        <v>14960</v>
      </c>
      <c r="H34" s="70">
        <v>14960</v>
      </c>
      <c r="I34" s="70">
        <f t="shared" si="4"/>
        <v>0</v>
      </c>
      <c r="J34" s="104">
        <f>I34/G34*100</f>
        <v>0</v>
      </c>
      <c r="K34" s="107"/>
    </row>
    <row r="35" ht="22" customHeight="1" spans="1:11">
      <c r="A35" s="89" t="s">
        <v>134</v>
      </c>
      <c r="B35" s="98">
        <v>38418</v>
      </c>
      <c r="C35" s="98">
        <v>38418</v>
      </c>
      <c r="D35" s="64">
        <f t="shared" si="7"/>
        <v>0</v>
      </c>
      <c r="E35" s="68">
        <f>D35/B35*100</f>
        <v>0</v>
      </c>
      <c r="F35" s="67" t="s">
        <v>135</v>
      </c>
      <c r="G35" s="80">
        <f>G36+G37+G38</f>
        <v>72500</v>
      </c>
      <c r="H35" s="80">
        <f>H36+H37+H38</f>
        <v>53600</v>
      </c>
      <c r="I35" s="80">
        <f>I36+I37+I38</f>
        <v>-18900</v>
      </c>
      <c r="J35" s="104">
        <f>I35/G35*100</f>
        <v>-26.0689655172414</v>
      </c>
      <c r="K35" s="105"/>
    </row>
    <row r="36" ht="22" customHeight="1" spans="1:11">
      <c r="A36" s="97"/>
      <c r="B36" s="98"/>
      <c r="C36" s="98"/>
      <c r="D36" s="64"/>
      <c r="E36" s="68"/>
      <c r="F36" s="99" t="s">
        <v>136</v>
      </c>
      <c r="G36" s="75">
        <v>4900</v>
      </c>
      <c r="H36" s="78">
        <v>6000</v>
      </c>
      <c r="I36" s="78">
        <f>H36-G36</f>
        <v>1100</v>
      </c>
      <c r="J36" s="106">
        <f>I36/G36*100</f>
        <v>22.4489795918367</v>
      </c>
      <c r="K36" s="107"/>
    </row>
    <row r="37" ht="22" customHeight="1" spans="1:11">
      <c r="A37" s="94" t="s">
        <v>137</v>
      </c>
      <c r="B37" s="64">
        <f>SUM(B38:B39)</f>
        <v>152000</v>
      </c>
      <c r="C37" s="64">
        <f>SUM(C38:C39)</f>
        <v>202000</v>
      </c>
      <c r="D37" s="64">
        <f>C37-B37</f>
        <v>50000</v>
      </c>
      <c r="E37" s="68">
        <f>D37/B37*100</f>
        <v>32.8947368421053</v>
      </c>
      <c r="F37" s="99" t="s">
        <v>138</v>
      </c>
      <c r="G37" s="75">
        <v>12600</v>
      </c>
      <c r="H37" s="78">
        <v>12600</v>
      </c>
      <c r="I37" s="78">
        <f>H37-G37</f>
        <v>0</v>
      </c>
      <c r="J37" s="106"/>
      <c r="K37" s="107"/>
    </row>
    <row r="38" ht="22" customHeight="1" spans="1:11">
      <c r="A38" s="100" t="s">
        <v>139</v>
      </c>
      <c r="B38" s="73">
        <v>140000</v>
      </c>
      <c r="C38" s="73">
        <v>190000</v>
      </c>
      <c r="D38" s="73">
        <f>C38-B38</f>
        <v>50000</v>
      </c>
      <c r="E38" s="68">
        <f>D38/B38*100</f>
        <v>35.7142857142857</v>
      </c>
      <c r="F38" s="99" t="s">
        <v>140</v>
      </c>
      <c r="G38" s="75">
        <v>55000</v>
      </c>
      <c r="H38" s="78">
        <v>35000</v>
      </c>
      <c r="I38" s="78">
        <f>H38-G38</f>
        <v>-20000</v>
      </c>
      <c r="J38" s="106"/>
      <c r="K38" s="107"/>
    </row>
    <row r="39" ht="22" customHeight="1" spans="1:11">
      <c r="A39" s="100" t="s">
        <v>141</v>
      </c>
      <c r="B39" s="73">
        <v>12000</v>
      </c>
      <c r="C39" s="73">
        <v>12000</v>
      </c>
      <c r="D39" s="73">
        <f>C39-B39</f>
        <v>0</v>
      </c>
      <c r="E39" s="68">
        <f>D39/B39*100</f>
        <v>0</v>
      </c>
      <c r="F39" s="99"/>
      <c r="G39" s="75"/>
      <c r="H39" s="78"/>
      <c r="I39" s="70">
        <f>H39-G39</f>
        <v>0</v>
      </c>
      <c r="J39" s="106"/>
      <c r="K39" s="105"/>
    </row>
  </sheetData>
  <mergeCells count="1">
    <mergeCell ref="A2:K2"/>
  </mergeCells>
  <printOptions horizontalCentered="1"/>
  <pageMargins left="0.708333333333333" right="0.708333333333333" top="0.550694444444444" bottom="0.550694444444444" header="0.314583333333333" footer="0.314583333333333"/>
  <pageSetup paperSize="9" scale="58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3"/>
  <sheetViews>
    <sheetView zoomScale="85" zoomScaleNormal="85" workbookViewId="0">
      <selection activeCell="K11" sqref="K11"/>
    </sheetView>
  </sheetViews>
  <sheetFormatPr defaultColWidth="9" defaultRowHeight="13.5"/>
  <cols>
    <col min="1" max="1" width="22.1333333333333" style="1" customWidth="1"/>
    <col min="2" max="4" width="13.6333333333333" style="3" customWidth="1"/>
    <col min="5" max="5" width="36.325" style="4" customWidth="1"/>
    <col min="6" max="6" width="13.6333333333333" style="4" customWidth="1"/>
    <col min="7" max="7" width="13.6333333333333" style="5" customWidth="1"/>
    <col min="8" max="8" width="13.6333333333333" style="1" customWidth="1"/>
    <col min="9" max="248" width="9" style="1"/>
    <col min="249" max="249" width="34" style="1" customWidth="1"/>
    <col min="250" max="250" width="10.1333333333333" style="1" customWidth="1"/>
    <col min="251" max="251" width="10.5" style="1" customWidth="1"/>
    <col min="252" max="252" width="11.1333333333333" style="1" customWidth="1"/>
    <col min="253" max="253" width="10.25" style="1" customWidth="1"/>
    <col min="254" max="254" width="37" style="1" customWidth="1"/>
    <col min="255" max="16384" width="9" style="6"/>
  </cols>
  <sheetData>
    <row r="1" s="1" customFormat="1" ht="18" spans="1:7">
      <c r="A1" s="7" t="s">
        <v>142</v>
      </c>
      <c r="B1" s="3"/>
      <c r="C1" s="3"/>
      <c r="D1" s="3"/>
      <c r="E1" s="4"/>
      <c r="F1" s="4"/>
      <c r="G1" s="5"/>
    </row>
    <row r="2" s="1" customFormat="1" ht="31" customHeight="1" spans="1:8">
      <c r="A2" s="8" t="s">
        <v>143</v>
      </c>
      <c r="B2" s="8"/>
      <c r="C2" s="8"/>
      <c r="D2" s="8"/>
      <c r="E2" s="8"/>
      <c r="F2" s="8"/>
      <c r="G2" s="8"/>
      <c r="H2" s="8"/>
    </row>
    <row r="3" s="1" customFormat="1" ht="22" customHeight="1" spans="1:8">
      <c r="A3" s="8"/>
      <c r="B3" s="8"/>
      <c r="C3" s="8"/>
      <c r="D3" s="8"/>
      <c r="E3" s="8"/>
      <c r="F3" s="8"/>
      <c r="G3" s="8"/>
      <c r="H3" s="8"/>
    </row>
    <row r="4" s="2" customFormat="1" ht="22" customHeight="1" spans="1:8">
      <c r="A4" s="9" t="s">
        <v>15</v>
      </c>
      <c r="B4" s="10"/>
      <c r="C4" s="11"/>
      <c r="D4" s="11"/>
      <c r="E4" s="12">
        <v>44540</v>
      </c>
      <c r="F4" s="13"/>
      <c r="G4" s="9"/>
      <c r="H4" s="9" t="s">
        <v>16</v>
      </c>
    </row>
    <row r="5" s="1" customFormat="1" ht="27" customHeight="1" spans="1:8">
      <c r="A5" s="14" t="s">
        <v>144</v>
      </c>
      <c r="B5" s="15" t="s">
        <v>18</v>
      </c>
      <c r="C5" s="15" t="s">
        <v>19</v>
      </c>
      <c r="D5" s="15" t="s">
        <v>20</v>
      </c>
      <c r="E5" s="14" t="s">
        <v>145</v>
      </c>
      <c r="F5" s="15" t="s">
        <v>18</v>
      </c>
      <c r="G5" s="15" t="s">
        <v>19</v>
      </c>
      <c r="H5" s="16" t="s">
        <v>20</v>
      </c>
    </row>
    <row r="6" s="1" customFormat="1" ht="30" customHeight="1" spans="1:8">
      <c r="A6" s="17" t="s">
        <v>146</v>
      </c>
      <c r="B6" s="18">
        <f>B7+B10</f>
        <v>10500</v>
      </c>
      <c r="C6" s="18">
        <f>C7+C10</f>
        <v>44000</v>
      </c>
      <c r="D6" s="19">
        <f>D7+D10</f>
        <v>33500</v>
      </c>
      <c r="E6" s="20" t="s">
        <v>27</v>
      </c>
      <c r="F6" s="21">
        <f>F7</f>
        <v>10971</v>
      </c>
      <c r="G6" s="21">
        <f>G7</f>
        <v>4471</v>
      </c>
      <c r="H6" s="19">
        <f>G6-F6</f>
        <v>-6500</v>
      </c>
    </row>
    <row r="7" s="1" customFormat="1" ht="29" customHeight="1" spans="1:8">
      <c r="A7" s="22" t="s">
        <v>147</v>
      </c>
      <c r="B7" s="23">
        <v>6500</v>
      </c>
      <c r="C7" s="23">
        <v>1500</v>
      </c>
      <c r="D7" s="24">
        <f>C7-B7</f>
        <v>-5000</v>
      </c>
      <c r="E7" s="25" t="s">
        <v>148</v>
      </c>
      <c r="F7" s="26">
        <f>F8</f>
        <v>10971</v>
      </c>
      <c r="G7" s="26">
        <f>G8</f>
        <v>4471</v>
      </c>
      <c r="H7" s="19">
        <f>G7-F7</f>
        <v>-6500</v>
      </c>
    </row>
    <row r="8" s="1" customFormat="1" ht="25" customHeight="1" spans="1:8">
      <c r="A8" s="27"/>
      <c r="B8" s="28"/>
      <c r="C8" s="23"/>
      <c r="D8" s="24"/>
      <c r="E8" s="29" t="s">
        <v>149</v>
      </c>
      <c r="F8" s="30">
        <v>10971</v>
      </c>
      <c r="G8" s="30">
        <v>4471</v>
      </c>
      <c r="H8" s="19">
        <f>G8-F8</f>
        <v>-6500</v>
      </c>
    </row>
    <row r="9" s="1" customFormat="1" ht="25" customHeight="1" spans="1:8">
      <c r="A9" s="27"/>
      <c r="B9" s="28"/>
      <c r="C9" s="23"/>
      <c r="D9" s="24"/>
      <c r="E9" s="20"/>
      <c r="F9" s="30"/>
      <c r="G9" s="31"/>
      <c r="H9" s="19"/>
    </row>
    <row r="10" s="1" customFormat="1" ht="25" customHeight="1" spans="1:8">
      <c r="A10" s="22" t="s">
        <v>150</v>
      </c>
      <c r="B10" s="28">
        <v>4000</v>
      </c>
      <c r="C10" s="23">
        <f>4000+2500+36000</f>
        <v>42500</v>
      </c>
      <c r="D10" s="24">
        <f>C10-B10</f>
        <v>38500</v>
      </c>
      <c r="E10" s="29"/>
      <c r="F10" s="32"/>
      <c r="G10" s="32"/>
      <c r="H10" s="24"/>
    </row>
    <row r="11" s="1" customFormat="1" ht="25" customHeight="1" spans="1:8">
      <c r="A11" s="27"/>
      <c r="B11" s="28"/>
      <c r="C11" s="23"/>
      <c r="D11" s="19"/>
      <c r="E11" s="25"/>
      <c r="F11" s="32"/>
      <c r="G11" s="32"/>
      <c r="H11" s="24"/>
    </row>
    <row r="12" s="1" customFormat="1" ht="25" customHeight="1" spans="1:9">
      <c r="A12" s="27"/>
      <c r="B12" s="28"/>
      <c r="C12" s="23"/>
      <c r="D12" s="19"/>
      <c r="E12" s="29"/>
      <c r="F12" s="32"/>
      <c r="G12" s="33"/>
      <c r="H12" s="34"/>
      <c r="I12" s="43"/>
    </row>
    <row r="13" s="1" customFormat="1" ht="25" customHeight="1" spans="1:8">
      <c r="A13" s="27"/>
      <c r="B13" s="28"/>
      <c r="C13" s="23"/>
      <c r="D13" s="19"/>
      <c r="E13" s="29"/>
      <c r="F13" s="32"/>
      <c r="G13" s="32"/>
      <c r="H13" s="24"/>
    </row>
    <row r="14" s="1" customFormat="1" ht="25" customHeight="1" spans="1:8">
      <c r="A14" s="35" t="s">
        <v>151</v>
      </c>
      <c r="B14" s="36">
        <v>4471</v>
      </c>
      <c r="C14" s="36">
        <v>4471</v>
      </c>
      <c r="D14" s="19">
        <f>C14-B14</f>
        <v>0</v>
      </c>
      <c r="E14" s="20" t="s">
        <v>152</v>
      </c>
      <c r="F14" s="30">
        <v>4000</v>
      </c>
      <c r="G14" s="31">
        <v>44000</v>
      </c>
      <c r="H14" s="19">
        <f>G14-F14</f>
        <v>40000</v>
      </c>
    </row>
    <row r="15" s="1" customFormat="1" ht="25" customHeight="1" spans="1:8">
      <c r="A15" s="27"/>
      <c r="B15" s="37"/>
      <c r="C15" s="37"/>
      <c r="D15" s="19"/>
      <c r="E15" s="38"/>
      <c r="F15" s="39"/>
      <c r="G15" s="39"/>
      <c r="H15" s="24"/>
    </row>
    <row r="16" s="1" customFormat="1" ht="25" customHeight="1" spans="1:8">
      <c r="A16" s="27"/>
      <c r="B16" s="37"/>
      <c r="C16" s="37"/>
      <c r="D16" s="19"/>
      <c r="E16" s="38"/>
      <c r="F16" s="39"/>
      <c r="G16" s="39"/>
      <c r="H16" s="24"/>
    </row>
    <row r="17" s="1" customFormat="1" ht="25" customHeight="1" spans="1:8">
      <c r="A17" s="27"/>
      <c r="B17" s="37"/>
      <c r="C17" s="37"/>
      <c r="D17" s="19"/>
      <c r="E17" s="38"/>
      <c r="F17" s="39"/>
      <c r="G17" s="39"/>
      <c r="H17" s="24"/>
    </row>
    <row r="18" s="1" customFormat="1" ht="25" customHeight="1" spans="1:8">
      <c r="A18" s="27"/>
      <c r="B18" s="37"/>
      <c r="C18" s="37"/>
      <c r="D18" s="19"/>
      <c r="E18" s="38"/>
      <c r="F18" s="39"/>
      <c r="G18" s="39"/>
      <c r="H18" s="24"/>
    </row>
    <row r="19" s="1" customFormat="1" ht="25" customHeight="1" spans="1:8">
      <c r="A19" s="40" t="s">
        <v>153</v>
      </c>
      <c r="B19" s="36">
        <f>B6+B14</f>
        <v>14971</v>
      </c>
      <c r="C19" s="36">
        <f>C6+C14</f>
        <v>48471</v>
      </c>
      <c r="D19" s="19">
        <f>C19-B19</f>
        <v>33500</v>
      </c>
      <c r="E19" s="41" t="s">
        <v>154</v>
      </c>
      <c r="F19" s="42">
        <f>F6+F14</f>
        <v>14971</v>
      </c>
      <c r="G19" s="42">
        <f>G6+G14</f>
        <v>48471</v>
      </c>
      <c r="H19" s="42">
        <f>H6+H14</f>
        <v>33500</v>
      </c>
    </row>
    <row r="20" s="1" customFormat="1" spans="2:7">
      <c r="B20" s="3"/>
      <c r="C20" s="3"/>
      <c r="D20" s="3"/>
      <c r="E20" s="4"/>
      <c r="F20" s="4"/>
      <c r="G20" s="5"/>
    </row>
    <row r="21" s="1" customFormat="1" spans="2:7">
      <c r="B21" s="3"/>
      <c r="C21" s="3"/>
      <c r="D21" s="3"/>
      <c r="E21" s="4"/>
      <c r="F21" s="4"/>
      <c r="G21" s="5"/>
    </row>
    <row r="22" s="1" customFormat="1" spans="2:7">
      <c r="B22" s="3"/>
      <c r="C22" s="3"/>
      <c r="D22" s="3"/>
      <c r="E22" s="4"/>
      <c r="F22" s="4"/>
      <c r="G22" s="5"/>
    </row>
    <row r="23" s="1" customFormat="1" spans="2:7">
      <c r="B23" s="3"/>
      <c r="C23" s="3"/>
      <c r="D23" s="3"/>
      <c r="E23" s="4"/>
      <c r="F23" s="4"/>
      <c r="G23" s="5"/>
    </row>
    <row r="24" s="1" customFormat="1" spans="2:7">
      <c r="B24" s="3"/>
      <c r="C24" s="3"/>
      <c r="D24" s="3"/>
      <c r="E24" s="4"/>
      <c r="F24" s="4"/>
      <c r="G24" s="5"/>
    </row>
    <row r="25" s="1" customFormat="1" spans="2:7">
      <c r="B25" s="3"/>
      <c r="C25" s="3"/>
      <c r="D25" s="3"/>
      <c r="E25" s="4"/>
      <c r="F25" s="4"/>
      <c r="G25" s="5"/>
    </row>
    <row r="26" s="1" customFormat="1" spans="2:7">
      <c r="B26" s="3"/>
      <c r="C26" s="3"/>
      <c r="D26" s="3"/>
      <c r="E26" s="4"/>
      <c r="F26" s="4"/>
      <c r="G26" s="5"/>
    </row>
    <row r="27" s="1" customFormat="1" spans="2:7">
      <c r="B27" s="3"/>
      <c r="C27" s="3"/>
      <c r="D27" s="3"/>
      <c r="E27" s="4"/>
      <c r="F27" s="4"/>
      <c r="G27" s="5"/>
    </row>
    <row r="28" s="1" customFormat="1" spans="2:7">
      <c r="B28" s="3"/>
      <c r="C28" s="3"/>
      <c r="D28" s="3"/>
      <c r="E28" s="4"/>
      <c r="F28" s="4"/>
      <c r="G28" s="5"/>
    </row>
    <row r="29" s="1" customFormat="1" spans="2:7">
      <c r="B29" s="3"/>
      <c r="C29" s="3"/>
      <c r="D29" s="3"/>
      <c r="E29" s="4"/>
      <c r="F29" s="4"/>
      <c r="G29" s="5"/>
    </row>
    <row r="30" s="1" customFormat="1" spans="2:7">
      <c r="B30" s="3"/>
      <c r="C30" s="3"/>
      <c r="D30" s="3"/>
      <c r="E30" s="4"/>
      <c r="F30" s="4"/>
      <c r="G30" s="5"/>
    </row>
    <row r="31" s="1" customFormat="1" spans="2:7">
      <c r="B31" s="3"/>
      <c r="C31" s="3"/>
      <c r="D31" s="3"/>
      <c r="E31" s="4"/>
      <c r="F31" s="4"/>
      <c r="G31" s="5"/>
    </row>
    <row r="32" s="1" customFormat="1" spans="2:7">
      <c r="B32" s="3"/>
      <c r="C32" s="3"/>
      <c r="D32" s="3"/>
      <c r="E32" s="4"/>
      <c r="F32" s="4"/>
      <c r="G32" s="5"/>
    </row>
    <row r="33" s="1" customFormat="1" spans="2:7">
      <c r="B33" s="3"/>
      <c r="C33" s="3"/>
      <c r="D33" s="3"/>
      <c r="E33" s="4"/>
      <c r="F33" s="4"/>
      <c r="G33" s="5"/>
    </row>
    <row r="34" s="1" customFormat="1" spans="2:7">
      <c r="B34" s="3"/>
      <c r="C34" s="3"/>
      <c r="D34" s="3"/>
      <c r="E34" s="4"/>
      <c r="F34" s="4"/>
      <c r="G34" s="5"/>
    </row>
    <row r="35" s="1" customFormat="1" spans="2:7">
      <c r="B35" s="3"/>
      <c r="C35" s="3"/>
      <c r="D35" s="3"/>
      <c r="E35" s="4"/>
      <c r="F35" s="4"/>
      <c r="G35" s="5"/>
    </row>
    <row r="36" s="1" customFormat="1" spans="2:7">
      <c r="B36" s="3"/>
      <c r="C36" s="3"/>
      <c r="D36" s="3"/>
      <c r="E36" s="4"/>
      <c r="F36" s="4"/>
      <c r="G36" s="5"/>
    </row>
    <row r="37" s="1" customFormat="1" spans="2:7">
      <c r="B37" s="3"/>
      <c r="C37" s="3"/>
      <c r="D37" s="3"/>
      <c r="E37" s="4"/>
      <c r="F37" s="4"/>
      <c r="G37" s="5"/>
    </row>
    <row r="38" s="1" customFormat="1" spans="2:7">
      <c r="B38" s="3"/>
      <c r="C38" s="3"/>
      <c r="D38" s="3"/>
      <c r="E38" s="4"/>
      <c r="F38" s="4"/>
      <c r="G38" s="5"/>
    </row>
    <row r="39" s="1" customFormat="1" spans="2:7">
      <c r="B39" s="3"/>
      <c r="C39" s="3"/>
      <c r="D39" s="3"/>
      <c r="E39" s="4"/>
      <c r="F39" s="4"/>
      <c r="G39" s="5"/>
    </row>
    <row r="40" s="1" customFormat="1" spans="2:7">
      <c r="B40" s="3"/>
      <c r="C40" s="3"/>
      <c r="D40" s="3"/>
      <c r="E40" s="4"/>
      <c r="F40" s="4"/>
      <c r="G40" s="5"/>
    </row>
    <row r="41" s="1" customFormat="1" spans="2:7">
      <c r="B41" s="3"/>
      <c r="C41" s="3"/>
      <c r="D41" s="3"/>
      <c r="E41" s="4"/>
      <c r="F41" s="4"/>
      <c r="G41" s="5"/>
    </row>
    <row r="42" s="1" customFormat="1" spans="2:7">
      <c r="B42" s="3"/>
      <c r="C42" s="3"/>
      <c r="D42" s="3"/>
      <c r="E42" s="4"/>
      <c r="F42" s="4"/>
      <c r="G42" s="5"/>
    </row>
    <row r="43" s="1" customFormat="1" spans="2:7">
      <c r="B43" s="3"/>
      <c r="C43" s="3"/>
      <c r="D43" s="3"/>
      <c r="E43" s="4"/>
      <c r="F43" s="4"/>
      <c r="G43" s="5"/>
    </row>
    <row r="44" s="1" customFormat="1" spans="2:7">
      <c r="B44" s="3"/>
      <c r="C44" s="3"/>
      <c r="D44" s="3"/>
      <c r="E44" s="4"/>
      <c r="F44" s="4"/>
      <c r="G44" s="5"/>
    </row>
    <row r="45" s="1" customFormat="1" spans="2:7">
      <c r="B45" s="3"/>
      <c r="C45" s="3"/>
      <c r="D45" s="3"/>
      <c r="E45" s="4"/>
      <c r="F45" s="4"/>
      <c r="G45" s="5"/>
    </row>
    <row r="46" s="1" customFormat="1" spans="2:7">
      <c r="B46" s="3"/>
      <c r="C46" s="3"/>
      <c r="D46" s="3"/>
      <c r="E46" s="4"/>
      <c r="F46" s="4"/>
      <c r="G46" s="5"/>
    </row>
    <row r="47" s="1" customFormat="1" spans="2:7">
      <c r="B47" s="3"/>
      <c r="C47" s="3"/>
      <c r="D47" s="3"/>
      <c r="E47" s="4"/>
      <c r="F47" s="4"/>
      <c r="G47" s="5"/>
    </row>
    <row r="48" s="1" customFormat="1" spans="2:7">
      <c r="B48" s="3"/>
      <c r="C48" s="3"/>
      <c r="D48" s="3"/>
      <c r="E48" s="4"/>
      <c r="F48" s="4"/>
      <c r="G48" s="5"/>
    </row>
    <row r="49" s="1" customFormat="1" spans="2:7">
      <c r="B49" s="3"/>
      <c r="C49" s="3"/>
      <c r="D49" s="3"/>
      <c r="E49" s="4"/>
      <c r="F49" s="4"/>
      <c r="G49" s="5"/>
    </row>
    <row r="50" s="1" customFormat="1" spans="2:7">
      <c r="B50" s="3"/>
      <c r="C50" s="3"/>
      <c r="D50" s="3"/>
      <c r="E50" s="4"/>
      <c r="F50" s="4"/>
      <c r="G50" s="5"/>
    </row>
    <row r="51" s="1" customFormat="1" spans="2:7">
      <c r="B51" s="3"/>
      <c r="C51" s="3"/>
      <c r="D51" s="3"/>
      <c r="E51" s="4"/>
      <c r="F51" s="4"/>
      <c r="G51" s="5"/>
    </row>
    <row r="52" s="1" customFormat="1" spans="2:7">
      <c r="B52" s="3"/>
      <c r="C52" s="3"/>
      <c r="D52" s="3"/>
      <c r="E52" s="4"/>
      <c r="F52" s="4"/>
      <c r="G52" s="5"/>
    </row>
    <row r="53" s="1" customFormat="1" spans="2:7">
      <c r="B53" s="3"/>
      <c r="C53" s="3"/>
      <c r="D53" s="3"/>
      <c r="E53" s="4"/>
      <c r="F53" s="4"/>
      <c r="G53" s="5"/>
    </row>
    <row r="54" s="1" customFormat="1" spans="2:7">
      <c r="B54" s="3"/>
      <c r="C54" s="3"/>
      <c r="D54" s="3"/>
      <c r="E54" s="4"/>
      <c r="F54" s="4"/>
      <c r="G54" s="5"/>
    </row>
    <row r="55" s="1" customFormat="1" spans="2:7">
      <c r="B55" s="3"/>
      <c r="C55" s="3"/>
      <c r="D55" s="3"/>
      <c r="E55" s="4"/>
      <c r="F55" s="4"/>
      <c r="G55" s="5"/>
    </row>
    <row r="56" s="1" customFormat="1" spans="2:7">
      <c r="B56" s="3"/>
      <c r="C56" s="3"/>
      <c r="D56" s="3"/>
      <c r="E56" s="4"/>
      <c r="F56" s="4"/>
      <c r="G56" s="5"/>
    </row>
    <row r="57" s="1" customFormat="1" spans="2:7">
      <c r="B57" s="3"/>
      <c r="C57" s="3"/>
      <c r="D57" s="3"/>
      <c r="E57" s="4"/>
      <c r="F57" s="4"/>
      <c r="G57" s="5"/>
    </row>
    <row r="58" s="1" customFormat="1" spans="2:7">
      <c r="B58" s="3"/>
      <c r="C58" s="3"/>
      <c r="D58" s="3"/>
      <c r="E58" s="4"/>
      <c r="F58" s="4"/>
      <c r="G58" s="5"/>
    </row>
    <row r="59" s="1" customFormat="1" spans="2:7">
      <c r="B59" s="3"/>
      <c r="C59" s="3"/>
      <c r="D59" s="3"/>
      <c r="E59" s="4"/>
      <c r="F59" s="4"/>
      <c r="G59" s="5"/>
    </row>
    <row r="60" s="1" customFormat="1" spans="2:7">
      <c r="B60" s="3"/>
      <c r="C60" s="3"/>
      <c r="D60" s="3"/>
      <c r="E60" s="4"/>
      <c r="F60" s="4"/>
      <c r="G60" s="5"/>
    </row>
    <row r="61" s="1" customFormat="1" spans="2:7">
      <c r="B61" s="3"/>
      <c r="C61" s="3"/>
      <c r="D61" s="3"/>
      <c r="E61" s="4"/>
      <c r="F61" s="4"/>
      <c r="G61" s="5"/>
    </row>
    <row r="62" s="1" customFormat="1" spans="2:7">
      <c r="B62" s="3"/>
      <c r="C62" s="3"/>
      <c r="D62" s="3"/>
      <c r="E62" s="4"/>
      <c r="F62" s="4"/>
      <c r="G62" s="5"/>
    </row>
    <row r="63" s="1" customFormat="1" spans="2:7">
      <c r="B63" s="3"/>
      <c r="C63" s="3"/>
      <c r="D63" s="3"/>
      <c r="E63" s="4"/>
      <c r="F63" s="4"/>
      <c r="G63" s="5"/>
    </row>
    <row r="64" s="1" customFormat="1" spans="2:7">
      <c r="B64" s="3"/>
      <c r="C64" s="3"/>
      <c r="D64" s="3"/>
      <c r="E64" s="4"/>
      <c r="F64" s="4"/>
      <c r="G64" s="5"/>
    </row>
    <row r="65" s="1" customFormat="1" spans="2:7">
      <c r="B65" s="3"/>
      <c r="C65" s="3"/>
      <c r="D65" s="3"/>
      <c r="E65" s="4"/>
      <c r="F65" s="4"/>
      <c r="G65" s="5"/>
    </row>
    <row r="66" s="1" customFormat="1" spans="2:7">
      <c r="B66" s="3"/>
      <c r="C66" s="3"/>
      <c r="D66" s="3"/>
      <c r="E66" s="4"/>
      <c r="F66" s="4"/>
      <c r="G66" s="5"/>
    </row>
    <row r="67" s="1" customFormat="1" spans="2:7">
      <c r="B67" s="3"/>
      <c r="C67" s="3"/>
      <c r="D67" s="3"/>
      <c r="E67" s="4"/>
      <c r="F67" s="4"/>
      <c r="G67" s="5"/>
    </row>
    <row r="68" s="1" customFormat="1" spans="2:7">
      <c r="B68" s="3"/>
      <c r="C68" s="3"/>
      <c r="D68" s="3"/>
      <c r="E68" s="4"/>
      <c r="F68" s="4"/>
      <c r="G68" s="5"/>
    </row>
    <row r="69" s="1" customFormat="1" spans="2:7">
      <c r="B69" s="3"/>
      <c r="C69" s="3"/>
      <c r="D69" s="3"/>
      <c r="E69" s="4"/>
      <c r="F69" s="4"/>
      <c r="G69" s="5"/>
    </row>
    <row r="70" s="1" customFormat="1" spans="2:7">
      <c r="B70" s="3"/>
      <c r="C70" s="3"/>
      <c r="D70" s="3"/>
      <c r="E70" s="4"/>
      <c r="F70" s="4"/>
      <c r="G70" s="5"/>
    </row>
    <row r="71" s="1" customFormat="1" spans="2:7">
      <c r="B71" s="3"/>
      <c r="C71" s="3"/>
      <c r="D71" s="3"/>
      <c r="E71" s="4"/>
      <c r="F71" s="4"/>
      <c r="G71" s="5"/>
    </row>
    <row r="72" s="1" customFormat="1" spans="2:7">
      <c r="B72" s="3"/>
      <c r="C72" s="3"/>
      <c r="D72" s="3"/>
      <c r="E72" s="4"/>
      <c r="F72" s="4"/>
      <c r="G72" s="5"/>
    </row>
    <row r="73" s="1" customFormat="1" spans="2:7">
      <c r="B73" s="3"/>
      <c r="C73" s="3"/>
      <c r="D73" s="3"/>
      <c r="E73" s="4"/>
      <c r="F73" s="4"/>
      <c r="G73" s="5"/>
    </row>
    <row r="74" s="1" customFormat="1" spans="2:7">
      <c r="B74" s="3"/>
      <c r="C74" s="3"/>
      <c r="D74" s="3"/>
      <c r="E74" s="4"/>
      <c r="F74" s="4"/>
      <c r="G74" s="5"/>
    </row>
    <row r="75" s="1" customFormat="1" spans="2:7">
      <c r="B75" s="3"/>
      <c r="C75" s="3"/>
      <c r="D75" s="3"/>
      <c r="E75" s="4"/>
      <c r="F75" s="4"/>
      <c r="G75" s="5"/>
    </row>
    <row r="76" s="1" customFormat="1" spans="2:7">
      <c r="B76" s="3"/>
      <c r="C76" s="3"/>
      <c r="D76" s="3"/>
      <c r="E76" s="4"/>
      <c r="F76" s="4"/>
      <c r="G76" s="5"/>
    </row>
    <row r="77" s="1" customFormat="1" spans="2:7">
      <c r="B77" s="3"/>
      <c r="C77" s="3"/>
      <c r="D77" s="3"/>
      <c r="E77" s="4"/>
      <c r="F77" s="4"/>
      <c r="G77" s="5"/>
    </row>
    <row r="78" s="1" customFormat="1" spans="2:7">
      <c r="B78" s="3"/>
      <c r="C78" s="3"/>
      <c r="D78" s="3"/>
      <c r="E78" s="4"/>
      <c r="F78" s="4"/>
      <c r="G78" s="5"/>
    </row>
    <row r="79" s="1" customFormat="1" spans="2:7">
      <c r="B79" s="3"/>
      <c r="C79" s="3"/>
      <c r="D79" s="3"/>
      <c r="E79" s="4"/>
      <c r="F79" s="4"/>
      <c r="G79" s="5"/>
    </row>
    <row r="80" s="1" customFormat="1" spans="2:7">
      <c r="B80" s="3"/>
      <c r="C80" s="3"/>
      <c r="D80" s="3"/>
      <c r="E80" s="4"/>
      <c r="F80" s="4"/>
      <c r="G80" s="5"/>
    </row>
    <row r="81" s="1" customFormat="1" spans="2:7">
      <c r="B81" s="3"/>
      <c r="C81" s="3"/>
      <c r="D81" s="3"/>
      <c r="E81" s="4"/>
      <c r="F81" s="4"/>
      <c r="G81" s="5"/>
    </row>
    <row r="82" s="1" customFormat="1" spans="2:7">
      <c r="B82" s="3"/>
      <c r="C82" s="3"/>
      <c r="D82" s="3"/>
      <c r="E82" s="4"/>
      <c r="F82" s="4"/>
      <c r="G82" s="5"/>
    </row>
    <row r="83" s="1" customFormat="1" spans="2:7">
      <c r="B83" s="3"/>
      <c r="C83" s="3"/>
      <c r="D83" s="3"/>
      <c r="E83" s="4"/>
      <c r="F83" s="4"/>
      <c r="G83" s="5"/>
    </row>
    <row r="84" s="1" customFormat="1" spans="2:7">
      <c r="B84" s="3"/>
      <c r="C84" s="3"/>
      <c r="D84" s="3"/>
      <c r="E84" s="4"/>
      <c r="F84" s="4"/>
      <c r="G84" s="5"/>
    </row>
    <row r="85" s="1" customFormat="1" spans="2:7">
      <c r="B85" s="3"/>
      <c r="C85" s="3"/>
      <c r="D85" s="3"/>
      <c r="E85" s="4"/>
      <c r="F85" s="4"/>
      <c r="G85" s="5"/>
    </row>
    <row r="86" s="1" customFormat="1" spans="2:7">
      <c r="B86" s="3"/>
      <c r="C86" s="3"/>
      <c r="D86" s="3"/>
      <c r="E86" s="4"/>
      <c r="F86" s="4"/>
      <c r="G86" s="5"/>
    </row>
    <row r="87" s="1" customFormat="1" spans="2:7">
      <c r="B87" s="3"/>
      <c r="C87" s="3"/>
      <c r="D87" s="3"/>
      <c r="E87" s="4"/>
      <c r="F87" s="4"/>
      <c r="G87" s="5"/>
    </row>
    <row r="88" s="1" customFormat="1" spans="2:7">
      <c r="B88" s="3"/>
      <c r="C88" s="3"/>
      <c r="D88" s="3"/>
      <c r="E88" s="4"/>
      <c r="F88" s="4"/>
      <c r="G88" s="5"/>
    </row>
    <row r="89" s="1" customFormat="1" spans="2:7">
      <c r="B89" s="3"/>
      <c r="C89" s="3"/>
      <c r="D89" s="3"/>
      <c r="E89" s="4"/>
      <c r="F89" s="4"/>
      <c r="G89" s="5"/>
    </row>
    <row r="90" s="1" customFormat="1" spans="2:7">
      <c r="B90" s="3"/>
      <c r="C90" s="3"/>
      <c r="D90" s="3"/>
      <c r="E90" s="4"/>
      <c r="F90" s="4"/>
      <c r="G90" s="5"/>
    </row>
    <row r="91" s="1" customFormat="1" spans="2:7">
      <c r="B91" s="3"/>
      <c r="C91" s="3"/>
      <c r="D91" s="3"/>
      <c r="E91" s="4"/>
      <c r="F91" s="4"/>
      <c r="G91" s="5"/>
    </row>
    <row r="92" s="1" customFormat="1" spans="2:7">
      <c r="B92" s="3"/>
      <c r="C92" s="3"/>
      <c r="D92" s="3"/>
      <c r="E92" s="4"/>
      <c r="F92" s="4"/>
      <c r="G92" s="5"/>
    </row>
    <row r="93" s="1" customFormat="1" spans="2:7">
      <c r="B93" s="3"/>
      <c r="C93" s="3"/>
      <c r="D93" s="3"/>
      <c r="E93" s="4"/>
      <c r="F93" s="4"/>
      <c r="G93" s="5"/>
    </row>
    <row r="94" s="1" customFormat="1" spans="2:7">
      <c r="B94" s="3"/>
      <c r="C94" s="3"/>
      <c r="D94" s="3"/>
      <c r="E94" s="4"/>
      <c r="F94" s="4"/>
      <c r="G94" s="5"/>
    </row>
    <row r="95" s="1" customFormat="1" spans="2:7">
      <c r="B95" s="3"/>
      <c r="C95" s="3"/>
      <c r="D95" s="3"/>
      <c r="E95" s="4"/>
      <c r="F95" s="4"/>
      <c r="G95" s="5"/>
    </row>
    <row r="96" s="1" customFormat="1" spans="2:7">
      <c r="B96" s="3"/>
      <c r="C96" s="3"/>
      <c r="D96" s="3"/>
      <c r="E96" s="4"/>
      <c r="F96" s="4"/>
      <c r="G96" s="5"/>
    </row>
    <row r="97" s="1" customFormat="1" spans="2:7">
      <c r="B97" s="3"/>
      <c r="C97" s="3"/>
      <c r="D97" s="3"/>
      <c r="E97" s="4"/>
      <c r="F97" s="4"/>
      <c r="G97" s="5"/>
    </row>
    <row r="98" s="1" customFormat="1" spans="2:7">
      <c r="B98" s="3"/>
      <c r="C98" s="3"/>
      <c r="D98" s="3"/>
      <c r="E98" s="4"/>
      <c r="F98" s="4"/>
      <c r="G98" s="5"/>
    </row>
    <row r="99" s="1" customFormat="1" spans="2:7">
      <c r="B99" s="3"/>
      <c r="C99" s="3"/>
      <c r="D99" s="3"/>
      <c r="E99" s="4"/>
      <c r="F99" s="4"/>
      <c r="G99" s="5"/>
    </row>
    <row r="100" s="1" customFormat="1" spans="2:7">
      <c r="B100" s="3"/>
      <c r="C100" s="3"/>
      <c r="D100" s="3"/>
      <c r="E100" s="4"/>
      <c r="F100" s="4"/>
      <c r="G100" s="5"/>
    </row>
    <row r="101" s="1" customFormat="1" spans="2:7">
      <c r="B101" s="3"/>
      <c r="C101" s="3"/>
      <c r="D101" s="3"/>
      <c r="E101" s="4"/>
      <c r="F101" s="4"/>
      <c r="G101" s="5"/>
    </row>
    <row r="102" s="1" customFormat="1" spans="2:7">
      <c r="B102" s="3"/>
      <c r="C102" s="3"/>
      <c r="D102" s="3"/>
      <c r="E102" s="4"/>
      <c r="F102" s="4"/>
      <c r="G102" s="5"/>
    </row>
    <row r="103" s="1" customFormat="1" spans="2:7">
      <c r="B103" s="3"/>
      <c r="C103" s="3"/>
      <c r="D103" s="3"/>
      <c r="E103" s="4"/>
      <c r="F103" s="4"/>
      <c r="G103" s="5"/>
    </row>
    <row r="104" s="1" customFormat="1" spans="2:7">
      <c r="B104" s="3"/>
      <c r="C104" s="3"/>
      <c r="D104" s="3"/>
      <c r="E104" s="4"/>
      <c r="F104" s="4"/>
      <c r="G104" s="5"/>
    </row>
    <row r="105" s="1" customFormat="1" spans="2:7">
      <c r="B105" s="3"/>
      <c r="C105" s="3"/>
      <c r="D105" s="3"/>
      <c r="E105" s="4"/>
      <c r="F105" s="4"/>
      <c r="G105" s="5"/>
    </row>
    <row r="106" s="1" customFormat="1" spans="2:7">
      <c r="B106" s="3"/>
      <c r="C106" s="3"/>
      <c r="D106" s="3"/>
      <c r="E106" s="4"/>
      <c r="F106" s="4"/>
      <c r="G106" s="5"/>
    </row>
    <row r="107" s="1" customFormat="1" spans="2:7">
      <c r="B107" s="3"/>
      <c r="C107" s="3"/>
      <c r="D107" s="3"/>
      <c r="E107" s="4"/>
      <c r="F107" s="4"/>
      <c r="G107" s="5"/>
    </row>
    <row r="108" s="1" customFormat="1" spans="2:7">
      <c r="B108" s="3"/>
      <c r="C108" s="3"/>
      <c r="D108" s="3"/>
      <c r="E108" s="4"/>
      <c r="F108" s="4"/>
      <c r="G108" s="5"/>
    </row>
    <row r="109" s="1" customFormat="1" spans="2:7">
      <c r="B109" s="3"/>
      <c r="C109" s="3"/>
      <c r="D109" s="3"/>
      <c r="E109" s="4"/>
      <c r="F109" s="4"/>
      <c r="G109" s="5"/>
    </row>
    <row r="110" s="1" customFormat="1" spans="2:7">
      <c r="B110" s="3"/>
      <c r="C110" s="3"/>
      <c r="D110" s="3"/>
      <c r="E110" s="4"/>
      <c r="F110" s="4"/>
      <c r="G110" s="5"/>
    </row>
    <row r="111" s="1" customFormat="1" spans="2:7">
      <c r="B111" s="3"/>
      <c r="C111" s="3"/>
      <c r="D111" s="3"/>
      <c r="E111" s="4"/>
      <c r="F111" s="4"/>
      <c r="G111" s="5"/>
    </row>
    <row r="112" s="1" customFormat="1" spans="2:7">
      <c r="B112" s="3"/>
      <c r="C112" s="3"/>
      <c r="D112" s="3"/>
      <c r="E112" s="4"/>
      <c r="F112" s="4"/>
      <c r="G112" s="5"/>
    </row>
    <row r="113" s="1" customFormat="1" spans="2:7">
      <c r="B113" s="3"/>
      <c r="C113" s="3"/>
      <c r="D113" s="3"/>
      <c r="E113" s="4"/>
      <c r="F113" s="4"/>
      <c r="G113" s="5"/>
    </row>
    <row r="114" s="1" customFormat="1" spans="2:7">
      <c r="B114" s="3"/>
      <c r="C114" s="3"/>
      <c r="D114" s="3"/>
      <c r="E114" s="4"/>
      <c r="F114" s="4"/>
      <c r="G114" s="5"/>
    </row>
    <row r="115" s="1" customFormat="1" spans="2:7">
      <c r="B115" s="3"/>
      <c r="C115" s="3"/>
      <c r="D115" s="3"/>
      <c r="E115" s="4"/>
      <c r="F115" s="4"/>
      <c r="G115" s="5"/>
    </row>
    <row r="116" s="1" customFormat="1" spans="2:7">
      <c r="B116" s="3"/>
      <c r="C116" s="3"/>
      <c r="D116" s="3"/>
      <c r="E116" s="4"/>
      <c r="F116" s="4"/>
      <c r="G116" s="5"/>
    </row>
    <row r="117" s="1" customFormat="1" spans="2:7">
      <c r="B117" s="3"/>
      <c r="C117" s="3"/>
      <c r="D117" s="3"/>
      <c r="E117" s="4"/>
      <c r="F117" s="4"/>
      <c r="G117" s="5"/>
    </row>
    <row r="118" s="1" customFormat="1" spans="2:7">
      <c r="B118" s="3"/>
      <c r="C118" s="3"/>
      <c r="D118" s="3"/>
      <c r="E118" s="4"/>
      <c r="F118" s="4"/>
      <c r="G118" s="5"/>
    </row>
    <row r="119" s="1" customFormat="1" spans="2:7">
      <c r="B119" s="3"/>
      <c r="C119" s="3"/>
      <c r="D119" s="3"/>
      <c r="E119" s="4"/>
      <c r="F119" s="4"/>
      <c r="G119" s="5"/>
    </row>
    <row r="120" s="1" customFormat="1" spans="2:7">
      <c r="B120" s="3"/>
      <c r="C120" s="3"/>
      <c r="D120" s="3"/>
      <c r="E120" s="4"/>
      <c r="F120" s="4"/>
      <c r="G120" s="5"/>
    </row>
    <row r="121" s="1" customFormat="1" spans="2:7">
      <c r="B121" s="3"/>
      <c r="C121" s="3"/>
      <c r="D121" s="3"/>
      <c r="E121" s="4"/>
      <c r="F121" s="4"/>
      <c r="G121" s="5"/>
    </row>
    <row r="122" s="1" customFormat="1" spans="2:7">
      <c r="B122" s="3"/>
      <c r="C122" s="3"/>
      <c r="D122" s="3"/>
      <c r="E122" s="4"/>
      <c r="F122" s="4"/>
      <c r="G122" s="5"/>
    </row>
    <row r="123" s="1" customFormat="1" spans="2:7">
      <c r="B123" s="3"/>
      <c r="C123" s="3"/>
      <c r="D123" s="3"/>
      <c r="E123" s="4"/>
      <c r="F123" s="4"/>
      <c r="G123" s="5"/>
    </row>
    <row r="124" s="1" customFormat="1" spans="2:7">
      <c r="B124" s="3"/>
      <c r="C124" s="3"/>
      <c r="D124" s="3"/>
      <c r="E124" s="4"/>
      <c r="F124" s="4"/>
      <c r="G124" s="5"/>
    </row>
    <row r="125" s="1" customFormat="1" spans="2:7">
      <c r="B125" s="3"/>
      <c r="C125" s="3"/>
      <c r="D125" s="3"/>
      <c r="E125" s="4"/>
      <c r="F125" s="4"/>
      <c r="G125" s="5"/>
    </row>
    <row r="126" s="1" customFormat="1" spans="2:7">
      <c r="B126" s="3"/>
      <c r="C126" s="3"/>
      <c r="D126" s="3"/>
      <c r="E126" s="4"/>
      <c r="F126" s="4"/>
      <c r="G126" s="5"/>
    </row>
    <row r="127" s="1" customFormat="1" spans="2:7">
      <c r="B127" s="3"/>
      <c r="C127" s="3"/>
      <c r="D127" s="3"/>
      <c r="E127" s="4"/>
      <c r="F127" s="4"/>
      <c r="G127" s="5"/>
    </row>
    <row r="128" s="1" customFormat="1" spans="2:7">
      <c r="B128" s="3"/>
      <c r="C128" s="3"/>
      <c r="D128" s="3"/>
      <c r="E128" s="4"/>
      <c r="F128" s="4"/>
      <c r="G128" s="5"/>
    </row>
    <row r="129" s="1" customFormat="1" spans="2:7">
      <c r="B129" s="3"/>
      <c r="C129" s="3"/>
      <c r="D129" s="3"/>
      <c r="E129" s="4"/>
      <c r="F129" s="4"/>
      <c r="G129" s="5"/>
    </row>
    <row r="130" s="1" customFormat="1" spans="2:7">
      <c r="B130" s="3"/>
      <c r="C130" s="3"/>
      <c r="D130" s="3"/>
      <c r="E130" s="4"/>
      <c r="F130" s="4"/>
      <c r="G130" s="5"/>
    </row>
    <row r="131" s="1" customFormat="1" spans="2:7">
      <c r="B131" s="3"/>
      <c r="C131" s="3"/>
      <c r="D131" s="3"/>
      <c r="E131" s="4"/>
      <c r="F131" s="4"/>
      <c r="G131" s="5"/>
    </row>
    <row r="132" s="1" customFormat="1" spans="2:7">
      <c r="B132" s="3"/>
      <c r="C132" s="3"/>
      <c r="D132" s="3"/>
      <c r="E132" s="4"/>
      <c r="F132" s="4"/>
      <c r="G132" s="5"/>
    </row>
    <row r="133" s="1" customFormat="1" spans="2:7">
      <c r="B133" s="3"/>
      <c r="C133" s="3"/>
      <c r="D133" s="3"/>
      <c r="E133" s="4"/>
      <c r="F133" s="4"/>
      <c r="G133" s="5"/>
    </row>
    <row r="134" s="1" customFormat="1" spans="2:7">
      <c r="B134" s="3"/>
      <c r="C134" s="3"/>
      <c r="D134" s="3"/>
      <c r="E134" s="4"/>
      <c r="F134" s="4"/>
      <c r="G134" s="5"/>
    </row>
    <row r="135" s="1" customFormat="1" spans="2:7">
      <c r="B135" s="3"/>
      <c r="C135" s="3"/>
      <c r="D135" s="3"/>
      <c r="E135" s="4"/>
      <c r="F135" s="4"/>
      <c r="G135" s="5"/>
    </row>
    <row r="136" s="1" customFormat="1" spans="2:7">
      <c r="B136" s="3"/>
      <c r="C136" s="3"/>
      <c r="D136" s="3"/>
      <c r="E136" s="4"/>
      <c r="F136" s="4"/>
      <c r="G136" s="5"/>
    </row>
    <row r="137" s="1" customFormat="1" spans="2:7">
      <c r="B137" s="3"/>
      <c r="C137" s="3"/>
      <c r="D137" s="3"/>
      <c r="E137" s="4"/>
      <c r="F137" s="4"/>
      <c r="G137" s="5"/>
    </row>
    <row r="138" s="1" customFormat="1" spans="2:7">
      <c r="B138" s="3"/>
      <c r="C138" s="3"/>
      <c r="D138" s="3"/>
      <c r="E138" s="4"/>
      <c r="F138" s="4"/>
      <c r="G138" s="5"/>
    </row>
    <row r="139" s="1" customFormat="1" spans="2:7">
      <c r="B139" s="3"/>
      <c r="C139" s="3"/>
      <c r="D139" s="3"/>
      <c r="E139" s="4"/>
      <c r="F139" s="4"/>
      <c r="G139" s="5"/>
    </row>
    <row r="140" s="1" customFormat="1" spans="2:7">
      <c r="B140" s="3"/>
      <c r="C140" s="3"/>
      <c r="D140" s="3"/>
      <c r="E140" s="4"/>
      <c r="F140" s="4"/>
      <c r="G140" s="5"/>
    </row>
    <row r="141" s="1" customFormat="1" spans="2:7">
      <c r="B141" s="3"/>
      <c r="C141" s="3"/>
      <c r="D141" s="3"/>
      <c r="E141" s="4"/>
      <c r="F141" s="4"/>
      <c r="G141" s="5"/>
    </row>
    <row r="142" s="1" customFormat="1" spans="2:7">
      <c r="B142" s="3"/>
      <c r="C142" s="3"/>
      <c r="D142" s="3"/>
      <c r="E142" s="4"/>
      <c r="F142" s="4"/>
      <c r="G142" s="5"/>
    </row>
    <row r="143" s="1" customFormat="1" spans="2:7">
      <c r="B143" s="3"/>
      <c r="C143" s="3"/>
      <c r="D143" s="3"/>
      <c r="E143" s="4"/>
      <c r="F143" s="4"/>
      <c r="G143" s="5"/>
    </row>
    <row r="144" s="1" customFormat="1" spans="2:7">
      <c r="B144" s="3"/>
      <c r="C144" s="3"/>
      <c r="D144" s="3"/>
      <c r="E144" s="4"/>
      <c r="F144" s="4"/>
      <c r="G144" s="5"/>
    </row>
    <row r="145" s="1" customFormat="1" spans="2:7">
      <c r="B145" s="3"/>
      <c r="C145" s="3"/>
      <c r="D145" s="3"/>
      <c r="E145" s="4"/>
      <c r="F145" s="4"/>
      <c r="G145" s="5"/>
    </row>
    <row r="146" s="1" customFormat="1" spans="2:7">
      <c r="B146" s="3"/>
      <c r="C146" s="3"/>
      <c r="D146" s="3"/>
      <c r="E146" s="4"/>
      <c r="F146" s="4"/>
      <c r="G146" s="5"/>
    </row>
    <row r="147" s="1" customFormat="1" spans="2:7">
      <c r="B147" s="3"/>
      <c r="C147" s="3"/>
      <c r="D147" s="3"/>
      <c r="E147" s="4"/>
      <c r="F147" s="4"/>
      <c r="G147" s="5"/>
    </row>
    <row r="148" s="1" customFormat="1" spans="2:7">
      <c r="B148" s="3"/>
      <c r="C148" s="3"/>
      <c r="D148" s="3"/>
      <c r="E148" s="4"/>
      <c r="F148" s="4"/>
      <c r="G148" s="5"/>
    </row>
    <row r="149" s="1" customFormat="1" spans="2:7">
      <c r="B149" s="3"/>
      <c r="C149" s="3"/>
      <c r="D149" s="3"/>
      <c r="E149" s="4"/>
      <c r="F149" s="4"/>
      <c r="G149" s="5"/>
    </row>
    <row r="150" s="1" customFormat="1" spans="2:7">
      <c r="B150" s="3"/>
      <c r="C150" s="3"/>
      <c r="D150" s="3"/>
      <c r="E150" s="4"/>
      <c r="F150" s="4"/>
      <c r="G150" s="5"/>
    </row>
    <row r="151" s="1" customFormat="1" spans="2:7">
      <c r="B151" s="3"/>
      <c r="C151" s="3"/>
      <c r="D151" s="3"/>
      <c r="E151" s="4"/>
      <c r="F151" s="4"/>
      <c r="G151" s="5"/>
    </row>
    <row r="152" s="1" customFormat="1" spans="2:7">
      <c r="B152" s="3"/>
      <c r="C152" s="3"/>
      <c r="D152" s="3"/>
      <c r="E152" s="4"/>
      <c r="F152" s="4"/>
      <c r="G152" s="5"/>
    </row>
    <row r="153" s="1" customFormat="1" spans="2:7">
      <c r="B153" s="3"/>
      <c r="C153" s="3"/>
      <c r="D153" s="3"/>
      <c r="E153" s="4"/>
      <c r="F153" s="4"/>
      <c r="G153" s="5"/>
    </row>
    <row r="154" s="1" customFormat="1" spans="2:7">
      <c r="B154" s="3"/>
      <c r="C154" s="3"/>
      <c r="D154" s="3"/>
      <c r="E154" s="4"/>
      <c r="F154" s="4"/>
      <c r="G154" s="5"/>
    </row>
    <row r="155" s="1" customFormat="1" spans="2:7">
      <c r="B155" s="3"/>
      <c r="C155" s="3"/>
      <c r="D155" s="3"/>
      <c r="E155" s="4"/>
      <c r="F155" s="4"/>
      <c r="G155" s="5"/>
    </row>
    <row r="156" s="1" customFormat="1" spans="2:7">
      <c r="B156" s="3"/>
      <c r="C156" s="3"/>
      <c r="D156" s="3"/>
      <c r="E156" s="4"/>
      <c r="F156" s="4"/>
      <c r="G156" s="5"/>
    </row>
    <row r="157" s="1" customFormat="1" spans="2:7">
      <c r="B157" s="3"/>
      <c r="C157" s="3"/>
      <c r="D157" s="3"/>
      <c r="E157" s="4"/>
      <c r="F157" s="4"/>
      <c r="G157" s="5"/>
    </row>
    <row r="158" s="1" customFormat="1" spans="2:7">
      <c r="B158" s="3"/>
      <c r="C158" s="3"/>
      <c r="D158" s="3"/>
      <c r="E158" s="4"/>
      <c r="F158" s="4"/>
      <c r="G158" s="5"/>
    </row>
    <row r="159" s="1" customFormat="1" spans="2:7">
      <c r="B159" s="3"/>
      <c r="C159" s="3"/>
      <c r="D159" s="3"/>
      <c r="E159" s="4"/>
      <c r="F159" s="4"/>
      <c r="G159" s="5"/>
    </row>
    <row r="160" s="1" customFormat="1" spans="2:7">
      <c r="B160" s="3"/>
      <c r="C160" s="3"/>
      <c r="D160" s="3"/>
      <c r="E160" s="4"/>
      <c r="F160" s="4"/>
      <c r="G160" s="5"/>
    </row>
    <row r="161" s="1" customFormat="1" spans="2:7">
      <c r="B161" s="3"/>
      <c r="C161" s="3"/>
      <c r="D161" s="3"/>
      <c r="E161" s="4"/>
      <c r="F161" s="4"/>
      <c r="G161" s="5"/>
    </row>
    <row r="162" s="1" customFormat="1" spans="2:7">
      <c r="B162" s="3"/>
      <c r="C162" s="3"/>
      <c r="D162" s="3"/>
      <c r="E162" s="4"/>
      <c r="F162" s="4"/>
      <c r="G162" s="5"/>
    </row>
    <row r="163" s="1" customFormat="1" spans="2:7">
      <c r="B163" s="3"/>
      <c r="C163" s="3"/>
      <c r="D163" s="3"/>
      <c r="E163" s="4"/>
      <c r="F163" s="4"/>
      <c r="G163" s="5"/>
    </row>
    <row r="164" s="1" customFormat="1" spans="2:7">
      <c r="B164" s="3"/>
      <c r="C164" s="3"/>
      <c r="D164" s="3"/>
      <c r="E164" s="4"/>
      <c r="F164" s="4"/>
      <c r="G164" s="5"/>
    </row>
    <row r="165" s="1" customFormat="1" spans="2:7">
      <c r="B165" s="3"/>
      <c r="C165" s="3"/>
      <c r="D165" s="3"/>
      <c r="E165" s="4"/>
      <c r="F165" s="4"/>
      <c r="G165" s="5"/>
    </row>
    <row r="166" s="1" customFormat="1" spans="2:7">
      <c r="B166" s="3"/>
      <c r="C166" s="3"/>
      <c r="D166" s="3"/>
      <c r="E166" s="4"/>
      <c r="F166" s="4"/>
      <c r="G166" s="5"/>
    </row>
    <row r="167" s="1" customFormat="1" spans="2:7">
      <c r="B167" s="3"/>
      <c r="C167" s="3"/>
      <c r="D167" s="3"/>
      <c r="E167" s="4"/>
      <c r="F167" s="4"/>
      <c r="G167" s="5"/>
    </row>
    <row r="168" s="1" customFormat="1" spans="2:7">
      <c r="B168" s="3"/>
      <c r="C168" s="3"/>
      <c r="D168" s="3"/>
      <c r="E168" s="4"/>
      <c r="F168" s="4"/>
      <c r="G168" s="5"/>
    </row>
    <row r="169" s="1" customFormat="1" spans="2:7">
      <c r="B169" s="3"/>
      <c r="C169" s="3"/>
      <c r="D169" s="3"/>
      <c r="E169" s="4"/>
      <c r="F169" s="4"/>
      <c r="G169" s="5"/>
    </row>
    <row r="170" s="1" customFormat="1" spans="2:7">
      <c r="B170" s="3"/>
      <c r="C170" s="3"/>
      <c r="D170" s="3"/>
      <c r="E170" s="4"/>
      <c r="F170" s="4"/>
      <c r="G170" s="5"/>
    </row>
    <row r="171" s="1" customFormat="1" spans="2:7">
      <c r="B171" s="3"/>
      <c r="C171" s="3"/>
      <c r="D171" s="3"/>
      <c r="E171" s="4"/>
      <c r="F171" s="4"/>
      <c r="G171" s="5"/>
    </row>
    <row r="172" s="1" customFormat="1" spans="2:7">
      <c r="B172" s="3"/>
      <c r="C172" s="3"/>
      <c r="D172" s="3"/>
      <c r="E172" s="4"/>
      <c r="F172" s="4"/>
      <c r="G172" s="5"/>
    </row>
    <row r="173" s="1" customFormat="1" spans="2:7">
      <c r="B173" s="3"/>
      <c r="C173" s="3"/>
      <c r="D173" s="3"/>
      <c r="E173" s="4"/>
      <c r="F173" s="4"/>
      <c r="G173" s="5"/>
    </row>
    <row r="174" s="1" customFormat="1" spans="2:7">
      <c r="B174" s="3"/>
      <c r="C174" s="3"/>
      <c r="D174" s="3"/>
      <c r="E174" s="4"/>
      <c r="F174" s="4"/>
      <c r="G174" s="5"/>
    </row>
    <row r="175" s="1" customFormat="1" spans="2:7">
      <c r="B175" s="3"/>
      <c r="C175" s="3"/>
      <c r="D175" s="3"/>
      <c r="E175" s="4"/>
      <c r="F175" s="4"/>
      <c r="G175" s="5"/>
    </row>
    <row r="176" s="1" customFormat="1" spans="2:7">
      <c r="B176" s="3"/>
      <c r="C176" s="3"/>
      <c r="D176" s="3"/>
      <c r="E176" s="4"/>
      <c r="F176" s="4"/>
      <c r="G176" s="5"/>
    </row>
    <row r="177" s="1" customFormat="1" spans="2:7">
      <c r="B177" s="3"/>
      <c r="C177" s="3"/>
      <c r="D177" s="3"/>
      <c r="E177" s="4"/>
      <c r="F177" s="4"/>
      <c r="G177" s="5"/>
    </row>
    <row r="178" s="1" customFormat="1" spans="2:7">
      <c r="B178" s="3"/>
      <c r="C178" s="3"/>
      <c r="D178" s="3"/>
      <c r="E178" s="4"/>
      <c r="F178" s="4"/>
      <c r="G178" s="5"/>
    </row>
    <row r="179" s="1" customFormat="1" spans="2:7">
      <c r="B179" s="3"/>
      <c r="C179" s="3"/>
      <c r="D179" s="3"/>
      <c r="E179" s="4"/>
      <c r="F179" s="4"/>
      <c r="G179" s="5"/>
    </row>
    <row r="180" s="1" customFormat="1" spans="2:7">
      <c r="B180" s="3"/>
      <c r="C180" s="3"/>
      <c r="D180" s="3"/>
      <c r="E180" s="4"/>
      <c r="F180" s="4"/>
      <c r="G180" s="5"/>
    </row>
    <row r="181" s="1" customFormat="1" spans="2:7">
      <c r="B181" s="3"/>
      <c r="C181" s="3"/>
      <c r="D181" s="3"/>
      <c r="E181" s="4"/>
      <c r="F181" s="4"/>
      <c r="G181" s="5"/>
    </row>
    <row r="182" s="1" customFormat="1" spans="2:7">
      <c r="B182" s="3"/>
      <c r="C182" s="3"/>
      <c r="D182" s="3"/>
      <c r="E182" s="4"/>
      <c r="F182" s="4"/>
      <c r="G182" s="5"/>
    </row>
    <row r="183" s="1" customFormat="1" spans="2:7">
      <c r="B183" s="3"/>
      <c r="C183" s="3"/>
      <c r="D183" s="3"/>
      <c r="E183" s="4"/>
      <c r="F183" s="4"/>
      <c r="G183" s="5"/>
    </row>
    <row r="184" s="1" customFormat="1" spans="2:7">
      <c r="B184" s="3"/>
      <c r="C184" s="3"/>
      <c r="D184" s="3"/>
      <c r="E184" s="4"/>
      <c r="F184" s="4"/>
      <c r="G184" s="5"/>
    </row>
    <row r="185" s="1" customFormat="1" spans="2:7">
      <c r="B185" s="3"/>
      <c r="C185" s="3"/>
      <c r="D185" s="3"/>
      <c r="E185" s="4"/>
      <c r="F185" s="4"/>
      <c r="G185" s="5"/>
    </row>
    <row r="186" s="1" customFormat="1" spans="2:7">
      <c r="B186" s="3"/>
      <c r="C186" s="3"/>
      <c r="D186" s="3"/>
      <c r="E186" s="4"/>
      <c r="F186" s="4"/>
      <c r="G186" s="5"/>
    </row>
    <row r="187" s="1" customFormat="1" spans="2:7">
      <c r="B187" s="3"/>
      <c r="C187" s="3"/>
      <c r="D187" s="3"/>
      <c r="E187" s="4"/>
      <c r="F187" s="4"/>
      <c r="G187" s="5"/>
    </row>
    <row r="188" s="1" customFormat="1" spans="2:7">
      <c r="B188" s="3"/>
      <c r="C188" s="3"/>
      <c r="D188" s="3"/>
      <c r="E188" s="4"/>
      <c r="F188" s="4"/>
      <c r="G188" s="5"/>
    </row>
    <row r="189" s="1" customFormat="1" spans="2:7">
      <c r="B189" s="3"/>
      <c r="C189" s="3"/>
      <c r="D189" s="3"/>
      <c r="E189" s="4"/>
      <c r="F189" s="4"/>
      <c r="G189" s="5"/>
    </row>
    <row r="190" s="1" customFormat="1" spans="2:7">
      <c r="B190" s="3"/>
      <c r="C190" s="3"/>
      <c r="D190" s="3"/>
      <c r="E190" s="4"/>
      <c r="F190" s="4"/>
      <c r="G190" s="5"/>
    </row>
    <row r="191" s="1" customFormat="1" spans="2:7">
      <c r="B191" s="3"/>
      <c r="C191" s="3"/>
      <c r="D191" s="3"/>
      <c r="E191" s="4"/>
      <c r="F191" s="4"/>
      <c r="G191" s="5"/>
    </row>
    <row r="192" s="1" customFormat="1" spans="2:7">
      <c r="B192" s="3"/>
      <c r="C192" s="3"/>
      <c r="D192" s="3"/>
      <c r="E192" s="4"/>
      <c r="F192" s="4"/>
      <c r="G192" s="5"/>
    </row>
    <row r="193" s="1" customFormat="1" spans="2:7">
      <c r="B193" s="3"/>
      <c r="C193" s="3"/>
      <c r="D193" s="3"/>
      <c r="E193" s="4"/>
      <c r="F193" s="4"/>
      <c r="G193" s="5"/>
    </row>
  </sheetData>
  <mergeCells count="1">
    <mergeCell ref="A2:H2"/>
  </mergeCells>
  <printOptions horizontalCentered="1"/>
  <pageMargins left="0.751388888888889" right="0.751388888888889" top="1" bottom="1" header="0.5" footer="0.5"/>
  <pageSetup paperSize="9" scale="9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</vt:lpstr>
      <vt:lpstr>本级公共平衡（县本级）</vt:lpstr>
      <vt:lpstr>基金预算</vt:lpstr>
      <vt:lpstr>国资预算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朱雯冕</dc:creator>
  <cp:lastModifiedBy>ph</cp:lastModifiedBy>
  <dcterms:created xsi:type="dcterms:W3CDTF">2019-06-25T05:21:00Z</dcterms:created>
  <dcterms:modified xsi:type="dcterms:W3CDTF">2021-12-31T01:13:03Z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